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1760000000)\林業\④事業\R7事業\(2)木材資源活用\51各種基礎資料（全体）\みやこ杣木\99出荷量調査\"/>
    </mc:Choice>
  </mc:AlternateContent>
  <xr:revisionPtr revIDLastSave="0" documentId="13_ncr:1_{C6BACAE6-D513-447C-9953-9E7777CA64E1}" xr6:coauthVersionLast="47" xr6:coauthVersionMax="47" xr10:uidLastSave="{00000000-0000-0000-0000-000000000000}"/>
  <bookViews>
    <workbookView xWindow="-120" yWindow="-120" windowWidth="19170" windowHeight="11760" xr2:uid="{00000000-000D-0000-FFFF-FFFF00000000}"/>
  </bookViews>
  <sheets>
    <sheet name="京都市内産原木丸太等仕入台帳（８号様式）" sheetId="1" r:id="rId1"/>
    <sheet name="京都市認証材出荷台帳（９号様式）" sheetId="2" r:id="rId2"/>
    <sheet name="出荷実績報告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5" i="2"/>
  <c r="E5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63" i="1"/>
  <c r="D62" i="1"/>
  <c r="D61" i="1"/>
  <c r="D60" i="1"/>
  <c r="D59" i="1"/>
  <c r="D58" i="1"/>
  <c r="D57" i="1"/>
  <c r="D56" i="1"/>
  <c r="D55" i="1"/>
  <c r="D54" i="1"/>
  <c r="D53" i="1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1" i="2"/>
  <c r="J80" i="2"/>
  <c r="J79" i="2"/>
  <c r="J78" i="2"/>
  <c r="J77" i="2"/>
  <c r="J76" i="2"/>
  <c r="J75" i="2"/>
  <c r="J74" i="2"/>
  <c r="J73" i="2"/>
  <c r="J72" i="2"/>
  <c r="J71" i="2"/>
  <c r="J102" i="2"/>
  <c r="J101" i="2"/>
  <c r="J100" i="2"/>
  <c r="J99" i="2"/>
  <c r="J98" i="2"/>
  <c r="J84" i="2"/>
  <c r="J83" i="2"/>
  <c r="J82" i="2"/>
  <c r="J109" i="2"/>
  <c r="J113" i="2" l="1"/>
  <c r="J112" i="2"/>
  <c r="J111" i="2"/>
  <c r="J110" i="2"/>
  <c r="J108" i="2"/>
  <c r="J107" i="2"/>
  <c r="J106" i="2"/>
  <c r="J105" i="2"/>
  <c r="J104" i="2"/>
  <c r="J103" i="2"/>
  <c r="J70" i="2"/>
  <c r="J69" i="2"/>
  <c r="J68" i="2"/>
  <c r="J67" i="2"/>
  <c r="J66" i="2"/>
  <c r="J65" i="2"/>
  <c r="J64" i="2"/>
  <c r="J63" i="2"/>
  <c r="J62" i="2"/>
  <c r="J61" i="2"/>
  <c r="J60" i="2"/>
  <c r="J9" i="2"/>
  <c r="J8" i="2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72" i="1"/>
  <c r="D71" i="1"/>
  <c r="D70" i="1"/>
  <c r="D69" i="1"/>
  <c r="D68" i="1"/>
  <c r="D67" i="1"/>
  <c r="D66" i="1"/>
  <c r="D65" i="1"/>
  <c r="D64" i="1"/>
  <c r="D52" i="1"/>
  <c r="C112" i="1" l="1"/>
  <c r="C111" i="1"/>
  <c r="C110" i="1"/>
  <c r="C109" i="1"/>
  <c r="F124" i="2"/>
  <c r="G19" i="3" s="1"/>
  <c r="F123" i="2"/>
  <c r="F121" i="2"/>
  <c r="G18" i="3" s="1"/>
  <c r="F120" i="2"/>
  <c r="F118" i="2"/>
  <c r="G17" i="3" s="1"/>
  <c r="F117" i="2"/>
  <c r="F114" i="2"/>
  <c r="F115" i="2"/>
  <c r="G16" i="3" s="1"/>
  <c r="G20" i="3" l="1"/>
  <c r="F125" i="2"/>
  <c r="I19" i="3" s="1"/>
  <c r="H125" i="2"/>
  <c r="K19" i="3" s="1"/>
  <c r="F122" i="2"/>
  <c r="I18" i="3" s="1"/>
  <c r="H122" i="2"/>
  <c r="K18" i="3" s="1"/>
  <c r="F119" i="2"/>
  <c r="I17" i="3" s="1"/>
  <c r="H119" i="2"/>
  <c r="K17" i="3" s="1"/>
  <c r="F116" i="2"/>
  <c r="I16" i="3" s="1"/>
  <c r="H116" i="2"/>
  <c r="K16" i="3" s="1"/>
  <c r="K14" i="3"/>
  <c r="K13" i="3"/>
  <c r="E14" i="3"/>
  <c r="E13" i="3"/>
</calcChain>
</file>

<file path=xl/sharedStrings.xml><?xml version="1.0" encoding="utf-8"?>
<sst xmlns="http://schemas.openxmlformats.org/spreadsheetml/2006/main" count="140" uniqueCount="92">
  <si>
    <t>８号様式（要領第５条）</t>
  </si>
  <si>
    <t>京都市内産原木丸太等仕入台帳</t>
  </si>
  <si>
    <t>仕入年月日</t>
  </si>
  <si>
    <t>樹種</t>
  </si>
  <si>
    <t>合法性の確認</t>
  </si>
  <si>
    <t>出荷先</t>
  </si>
  <si>
    <t>（生産事業体名）　　　　　</t>
  </si>
  <si>
    <t>京都市認証材出荷台帳</t>
  </si>
  <si>
    <t>９号様式（要領第１０条）</t>
  </si>
  <si>
    <t>出荷証明書</t>
    <rPh sb="0" eb="2">
      <t>シュッカ</t>
    </rPh>
    <rPh sb="2" eb="5">
      <t>ショウメイショ</t>
    </rPh>
    <phoneticPr fontId="18"/>
  </si>
  <si>
    <t>　うちみやこ杣木</t>
    <rPh sb="6" eb="8">
      <t>ソマギ</t>
    </rPh>
    <phoneticPr fontId="18"/>
  </si>
  <si>
    <t>出荷年月日</t>
    <rPh sb="0" eb="2">
      <t>シュッカ</t>
    </rPh>
    <phoneticPr fontId="18"/>
  </si>
  <si>
    <t>北山丸太合計</t>
    <rPh sb="0" eb="2">
      <t>キタヤマ</t>
    </rPh>
    <rPh sb="2" eb="4">
      <t>マルタ</t>
    </rPh>
    <rPh sb="4" eb="6">
      <t>ゴウケイ</t>
    </rPh>
    <phoneticPr fontId="18"/>
  </si>
  <si>
    <t>京都市域産材供給協会　会長　様</t>
    <rPh sb="0" eb="3">
      <t>キョウトシ</t>
    </rPh>
    <rPh sb="3" eb="4">
      <t>イキ</t>
    </rPh>
    <rPh sb="4" eb="5">
      <t>サン</t>
    </rPh>
    <rPh sb="5" eb="6">
      <t>ザイ</t>
    </rPh>
    <rPh sb="6" eb="8">
      <t>キョウキュウ</t>
    </rPh>
    <rPh sb="8" eb="10">
      <t>キョウカイ</t>
    </rPh>
    <rPh sb="11" eb="13">
      <t>カイチョウ</t>
    </rPh>
    <rPh sb="14" eb="15">
      <t>サマ</t>
    </rPh>
    <phoneticPr fontId="18"/>
  </si>
  <si>
    <t>下記のとおり「みやこ杣木」の出荷実績を報告します。</t>
    <rPh sb="0" eb="2">
      <t>カキ</t>
    </rPh>
    <rPh sb="10" eb="12">
      <t>ソマギ</t>
    </rPh>
    <rPh sb="14" eb="16">
      <t>シュッカ</t>
    </rPh>
    <rPh sb="16" eb="18">
      <t>ジッセキ</t>
    </rPh>
    <rPh sb="19" eb="21">
      <t>ホウコク</t>
    </rPh>
    <phoneticPr fontId="18"/>
  </si>
  <si>
    <t>記</t>
    <rPh sb="0" eb="1">
      <t>キ</t>
    </rPh>
    <phoneticPr fontId="18"/>
  </si>
  <si>
    <t>主な取扱製品の種類
（該当全てに☑）</t>
    <rPh sb="0" eb="1">
      <t>オモ</t>
    </rPh>
    <rPh sb="2" eb="4">
      <t>トリアツカイ</t>
    </rPh>
    <rPh sb="4" eb="6">
      <t>セイヒン</t>
    </rPh>
    <rPh sb="7" eb="9">
      <t>シュルイ</t>
    </rPh>
    <rPh sb="11" eb="13">
      <t>ガイトウ</t>
    </rPh>
    <rPh sb="13" eb="14">
      <t>スベ</t>
    </rPh>
    <phoneticPr fontId="18"/>
  </si>
  <si>
    <t>構造材</t>
    <rPh sb="0" eb="3">
      <t>コウゾウザイ</t>
    </rPh>
    <phoneticPr fontId="18"/>
  </si>
  <si>
    <t>造作材</t>
    <rPh sb="0" eb="2">
      <t>ゾウサク</t>
    </rPh>
    <rPh sb="2" eb="3">
      <t>ザイ</t>
    </rPh>
    <phoneticPr fontId="18"/>
  </si>
  <si>
    <t>下地材</t>
    <rPh sb="0" eb="3">
      <t>シタジザイ</t>
    </rPh>
    <phoneticPr fontId="18"/>
  </si>
  <si>
    <t>北山丸太</t>
    <rPh sb="0" eb="2">
      <t>キタヤマ</t>
    </rPh>
    <rPh sb="2" eb="4">
      <t>マルタ</t>
    </rPh>
    <phoneticPr fontId="18"/>
  </si>
  <si>
    <t>合板</t>
    <rPh sb="0" eb="2">
      <t>ゴウバン</t>
    </rPh>
    <phoneticPr fontId="18"/>
  </si>
  <si>
    <t>チップ・ペレット</t>
    <phoneticPr fontId="18"/>
  </si>
  <si>
    <t>その他</t>
    <rPh sb="2" eb="3">
      <t>タ</t>
    </rPh>
    <phoneticPr fontId="18"/>
  </si>
  <si>
    <t>（　　　　　　　　　　　　　　　）</t>
    <phoneticPr fontId="18"/>
  </si>
  <si>
    <t>仕入について</t>
    <rPh sb="0" eb="2">
      <t>シイレ</t>
    </rPh>
    <phoneticPr fontId="18"/>
  </si>
  <si>
    <t>スギ（原木）</t>
    <rPh sb="3" eb="5">
      <t>ゲンボク</t>
    </rPh>
    <phoneticPr fontId="18"/>
  </si>
  <si>
    <t>ヒノキ（原木）</t>
    <rPh sb="4" eb="6">
      <t>ゲンボク</t>
    </rPh>
    <phoneticPr fontId="18"/>
  </si>
  <si>
    <t>その他（原木）</t>
    <rPh sb="2" eb="3">
      <t>タ</t>
    </rPh>
    <rPh sb="4" eb="6">
      <t>ゲンボク</t>
    </rPh>
    <phoneticPr fontId="18"/>
  </si>
  <si>
    <t>出荷について</t>
    <rPh sb="0" eb="2">
      <t>シュッカ</t>
    </rPh>
    <phoneticPr fontId="18"/>
  </si>
  <si>
    <t>樹種・区分</t>
    <rPh sb="0" eb="2">
      <t>ジュシュ</t>
    </rPh>
    <rPh sb="3" eb="5">
      <t>クブン</t>
    </rPh>
    <phoneticPr fontId="18"/>
  </si>
  <si>
    <t>全出荷量</t>
    <rPh sb="0" eb="1">
      <t>ゼン</t>
    </rPh>
    <rPh sb="1" eb="3">
      <t>シュッカ</t>
    </rPh>
    <rPh sb="3" eb="4">
      <t>リョウ</t>
    </rPh>
    <phoneticPr fontId="18"/>
  </si>
  <si>
    <t>スギ</t>
    <phoneticPr fontId="18"/>
  </si>
  <si>
    <t>ヒノキ</t>
    <phoneticPr fontId="18"/>
  </si>
  <si>
    <t>その他（チップ、ペレット含む）</t>
    <rPh sb="2" eb="3">
      <t>タ</t>
    </rPh>
    <rPh sb="12" eb="13">
      <t>フク</t>
    </rPh>
    <phoneticPr fontId="18"/>
  </si>
  <si>
    <t>原木</t>
    <rPh sb="0" eb="2">
      <t>ゲンボク</t>
    </rPh>
    <phoneticPr fontId="18"/>
  </si>
  <si>
    <t>製品</t>
    <rPh sb="0" eb="2">
      <t>セイヒン</t>
    </rPh>
    <phoneticPr fontId="18"/>
  </si>
  <si>
    <t>スギ・ヒノキ・その他</t>
    <rPh sb="9" eb="10">
      <t>タ</t>
    </rPh>
    <phoneticPr fontId="18"/>
  </si>
  <si>
    <t>スギ製品合計</t>
    <rPh sb="2" eb="4">
      <t>セイヒン</t>
    </rPh>
    <rPh sb="4" eb="6">
      <t>ゴウケイ</t>
    </rPh>
    <phoneticPr fontId="18"/>
  </si>
  <si>
    <t>ヒノキ製品合計</t>
    <rPh sb="3" eb="5">
      <t>セイヒン</t>
    </rPh>
    <rPh sb="5" eb="7">
      <t>ゴウケイ</t>
    </rPh>
    <phoneticPr fontId="18"/>
  </si>
  <si>
    <t>その他製品合計</t>
    <rPh sb="2" eb="3">
      <t>タ</t>
    </rPh>
    <rPh sb="3" eb="5">
      <t>セイヒン</t>
    </rPh>
    <rPh sb="5" eb="7">
      <t>ゴウケイ</t>
    </rPh>
    <phoneticPr fontId="18"/>
  </si>
  <si>
    <t>うち、みやこ杣木出荷
証明書を発行したもの</t>
    <rPh sb="6" eb="8">
      <t>ソマギ</t>
    </rPh>
    <rPh sb="11" eb="14">
      <t>ショウメイショ</t>
    </rPh>
    <rPh sb="12" eb="13">
      <t>ショウ</t>
    </rPh>
    <rPh sb="14" eb="15">
      <t>アキラ</t>
    </rPh>
    <rPh sb="15" eb="16">
      <t>ショ</t>
    </rPh>
    <rPh sb="17" eb="19">
      <t>ハッコウ</t>
    </rPh>
    <phoneticPr fontId="18"/>
  </si>
  <si>
    <t>原木</t>
    <rPh sb="0" eb="2">
      <t>ゲンボクセイヒン</t>
    </rPh>
    <phoneticPr fontId="18"/>
  </si>
  <si>
    <t>スギ原木合計</t>
    <rPh sb="2" eb="4">
      <t>ゲンボク</t>
    </rPh>
    <rPh sb="4" eb="6">
      <t>ゴウケイ</t>
    </rPh>
    <phoneticPr fontId="18"/>
  </si>
  <si>
    <t>ヒノキ原木合計</t>
    <rPh sb="3" eb="5">
      <t>ゲンボク</t>
    </rPh>
    <rPh sb="5" eb="7">
      <t>ゴウケイ</t>
    </rPh>
    <phoneticPr fontId="18"/>
  </si>
  <si>
    <t>その他原木合計</t>
    <rPh sb="2" eb="3">
      <t>タ</t>
    </rPh>
    <rPh sb="3" eb="5">
      <t>ゲンボク</t>
    </rPh>
    <rPh sb="5" eb="7">
      <t>ゴウケイ</t>
    </rPh>
    <phoneticPr fontId="18"/>
  </si>
  <si>
    <t>北山丸太原木合計</t>
    <rPh sb="0" eb="2">
      <t>キタヤマ</t>
    </rPh>
    <rPh sb="2" eb="4">
      <t>マルタ</t>
    </rPh>
    <rPh sb="4" eb="6">
      <t>ゲンボク</t>
    </rPh>
    <rPh sb="6" eb="8">
      <t>ゴウケイ</t>
    </rPh>
    <phoneticPr fontId="18"/>
  </si>
  <si>
    <t>北山丸太製品合計</t>
    <rPh sb="0" eb="2">
      <t>キタヤマ</t>
    </rPh>
    <rPh sb="2" eb="4">
      <t>マルタ</t>
    </rPh>
    <rPh sb="4" eb="6">
      <t>セイヒン</t>
    </rPh>
    <rPh sb="6" eb="8">
      <t>ゴウケイ</t>
    </rPh>
    <phoneticPr fontId="18"/>
  </si>
  <si>
    <r>
      <rPr>
        <sz val="11"/>
        <color theme="1"/>
        <rFont val="ＭＳ Ｐゴシック"/>
        <family val="3"/>
        <charset val="128"/>
        <scheme val="minor"/>
      </rPr>
      <t>（生産事業体名）</t>
    </r>
    <r>
      <rPr>
        <u/>
        <sz val="11"/>
        <color theme="1"/>
        <rFont val="ＭＳ Ｐゴシック"/>
        <family val="3"/>
        <charset val="128"/>
        <scheme val="minor"/>
      </rPr>
      <t>　　　　　</t>
    </r>
    <phoneticPr fontId="18"/>
  </si>
  <si>
    <t>m3</t>
    <phoneticPr fontId="18"/>
  </si>
  <si>
    <t>本</t>
    <rPh sb="0" eb="1">
      <t>ホン</t>
    </rPh>
    <phoneticPr fontId="18"/>
  </si>
  <si>
    <t>件</t>
    <rPh sb="0" eb="1">
      <t>ケン</t>
    </rPh>
    <phoneticPr fontId="18"/>
  </si>
  <si>
    <t>スギ合計</t>
    <rPh sb="2" eb="4">
      <t>ゴウケイ</t>
    </rPh>
    <phoneticPr fontId="18"/>
  </si>
  <si>
    <t>ヒノキ合計</t>
    <rPh sb="3" eb="4">
      <t>ゴウ</t>
    </rPh>
    <phoneticPr fontId="18"/>
  </si>
  <si>
    <t>その他合計</t>
    <rPh sb="2" eb="3">
      <t>タ</t>
    </rPh>
    <rPh sb="3" eb="5">
      <t>ゴウケイ</t>
    </rPh>
    <phoneticPr fontId="18"/>
  </si>
  <si>
    <t>出荷量
（m3・本）</t>
    <rPh sb="8" eb="9">
      <t>ホン</t>
    </rPh>
    <phoneticPr fontId="18"/>
  </si>
  <si>
    <t>入荷量（m3・本）</t>
    <rPh sb="7" eb="8">
      <t>ホン</t>
    </rPh>
    <phoneticPr fontId="18"/>
  </si>
  <si>
    <t>出荷先（数量ベース）</t>
    <rPh sb="0" eb="2">
      <t>シュッカ</t>
    </rPh>
    <rPh sb="2" eb="3">
      <t>サキ</t>
    </rPh>
    <rPh sb="4" eb="6">
      <t>スウリョウ</t>
    </rPh>
    <phoneticPr fontId="18"/>
  </si>
  <si>
    <t>市内</t>
    <rPh sb="0" eb="2">
      <t>シナイ</t>
    </rPh>
    <phoneticPr fontId="18"/>
  </si>
  <si>
    <t>市外</t>
    <rPh sb="0" eb="2">
      <t>シガイ</t>
    </rPh>
    <phoneticPr fontId="18"/>
  </si>
  <si>
    <t>社</t>
    <rPh sb="0" eb="1">
      <t>シャ</t>
    </rPh>
    <phoneticPr fontId="18"/>
  </si>
  <si>
    <t>出荷割合（数量ベース）</t>
    <rPh sb="0" eb="2">
      <t>シュッカ</t>
    </rPh>
    <rPh sb="2" eb="4">
      <t>ワリアイ</t>
    </rPh>
    <rPh sb="5" eb="7">
      <t>スウリョウ</t>
    </rPh>
    <phoneticPr fontId="18"/>
  </si>
  <si>
    <t>割</t>
    <rPh sb="0" eb="1">
      <t>ワリ</t>
    </rPh>
    <phoneticPr fontId="18"/>
  </si>
  <si>
    <t>製材能力について</t>
    <rPh sb="0" eb="2">
      <t>セイザイ</t>
    </rPh>
    <rPh sb="2" eb="4">
      <t>ノウリョク</t>
    </rPh>
    <phoneticPr fontId="18"/>
  </si>
  <si>
    <t>木材乾燥機について</t>
    <rPh sb="0" eb="2">
      <t>モクザイ</t>
    </rPh>
    <rPh sb="2" eb="5">
      <t>カンソウキ</t>
    </rPh>
    <phoneticPr fontId="18"/>
  </si>
  <si>
    <t>クリーンウッド法に基づく
木材関連事業者の登録</t>
    <rPh sb="7" eb="8">
      <t>ホウ</t>
    </rPh>
    <rPh sb="9" eb="10">
      <t>モト</t>
    </rPh>
    <rPh sb="13" eb="15">
      <t>モクザイ</t>
    </rPh>
    <rPh sb="15" eb="17">
      <t>カンレン</t>
    </rPh>
    <rPh sb="17" eb="19">
      <t>ジギョウ</t>
    </rPh>
    <rPh sb="19" eb="20">
      <t>シャ</t>
    </rPh>
    <rPh sb="21" eb="23">
      <t>トウロク</t>
    </rPh>
    <phoneticPr fontId="18"/>
  </si>
  <si>
    <t>JAS認定</t>
    <rPh sb="3" eb="5">
      <t>ニンテイ</t>
    </rPh>
    <phoneticPr fontId="18"/>
  </si>
  <si>
    <t>過去１年間に製材機の増強（増設）を</t>
    <rPh sb="0" eb="2">
      <t>カコ</t>
    </rPh>
    <rPh sb="3" eb="5">
      <t>ネンカン</t>
    </rPh>
    <rPh sb="6" eb="8">
      <t>セイザイ</t>
    </rPh>
    <rPh sb="8" eb="9">
      <t>キ</t>
    </rPh>
    <rPh sb="10" eb="12">
      <t>ゾウキョウ</t>
    </rPh>
    <rPh sb="13" eb="15">
      <t>ゾウセツ</t>
    </rPh>
    <phoneticPr fontId="18"/>
  </si>
  <si>
    <t>した</t>
    <phoneticPr fontId="18"/>
  </si>
  <si>
    <t>していない</t>
    <phoneticPr fontId="18"/>
  </si>
  <si>
    <t>今後製材機の増強（増設）を予定</t>
    <rPh sb="0" eb="2">
      <t>コンゴ</t>
    </rPh>
    <rPh sb="2" eb="4">
      <t>セイザイ</t>
    </rPh>
    <rPh sb="4" eb="5">
      <t>キ</t>
    </rPh>
    <rPh sb="6" eb="8">
      <t>ゾウキョウ</t>
    </rPh>
    <rPh sb="9" eb="11">
      <t>ゾウセツ</t>
    </rPh>
    <rPh sb="13" eb="15">
      <t>ヨテイ</t>
    </rPh>
    <phoneticPr fontId="18"/>
  </si>
  <si>
    <t>あり</t>
    <phoneticPr fontId="18"/>
  </si>
  <si>
    <t>なし</t>
    <phoneticPr fontId="18"/>
  </si>
  <si>
    <t>未定</t>
    <rPh sb="0" eb="2">
      <t>ミテイ</t>
    </rPh>
    <phoneticPr fontId="18"/>
  </si>
  <si>
    <t>導入（増設）を検討中</t>
    <rPh sb="0" eb="2">
      <t>ドウニュウ</t>
    </rPh>
    <rPh sb="3" eb="5">
      <t>ゾウセツ</t>
    </rPh>
    <rPh sb="7" eb="10">
      <t>ケントウチュウ</t>
    </rPh>
    <phoneticPr fontId="18"/>
  </si>
  <si>
    <t>台</t>
    <rPh sb="0" eb="1">
      <t>ダイ</t>
    </rPh>
    <phoneticPr fontId="18"/>
  </si>
  <si>
    <t>導入済</t>
    <rPh sb="0" eb="2">
      <t>ドウニュウ</t>
    </rPh>
    <rPh sb="2" eb="3">
      <t>ズ</t>
    </rPh>
    <phoneticPr fontId="18"/>
  </si>
  <si>
    <t>登録済み</t>
    <rPh sb="0" eb="2">
      <t>トウロク</t>
    </rPh>
    <rPh sb="2" eb="3">
      <t>ズ</t>
    </rPh>
    <phoneticPr fontId="18"/>
  </si>
  <si>
    <t>登録予定</t>
    <rPh sb="0" eb="2">
      <t>トウロク</t>
    </rPh>
    <rPh sb="2" eb="4">
      <t>ヨテイ</t>
    </rPh>
    <phoneticPr fontId="18"/>
  </si>
  <si>
    <t>登録しない</t>
    <rPh sb="0" eb="2">
      <t>トウロク</t>
    </rPh>
    <phoneticPr fontId="18"/>
  </si>
  <si>
    <t>取得済み</t>
    <rPh sb="0" eb="2">
      <t>シュトク</t>
    </rPh>
    <rPh sb="2" eb="3">
      <t>ズ</t>
    </rPh>
    <phoneticPr fontId="18"/>
  </si>
  <si>
    <t>取得予定</t>
    <rPh sb="0" eb="2">
      <t>シュトク</t>
    </rPh>
    <rPh sb="2" eb="4">
      <t>ヨテイ</t>
    </rPh>
    <phoneticPr fontId="18"/>
  </si>
  <si>
    <t>取得しない</t>
    <rPh sb="0" eb="2">
      <t>シュトク</t>
    </rPh>
    <phoneticPr fontId="18"/>
  </si>
  <si>
    <t>生産事業体番号</t>
    <rPh sb="0" eb="2">
      <t>セイサン</t>
    </rPh>
    <rPh sb="2" eb="5">
      <t>ジギョウタイ</t>
    </rPh>
    <rPh sb="5" eb="7">
      <t>バンゴウ</t>
    </rPh>
    <phoneticPr fontId="18"/>
  </si>
  <si>
    <t>名称</t>
    <rPh sb="0" eb="2">
      <t>メイショウ</t>
    </rPh>
    <phoneticPr fontId="18"/>
  </si>
  <si>
    <r>
      <t>令和６年１０月１日～令和７年３月末日の期間における</t>
    </r>
    <r>
      <rPr>
        <b/>
        <sz val="16"/>
        <color theme="1"/>
        <rFont val="ＭＳ Ｐ明朝"/>
        <family val="1"/>
        <charset val="128"/>
      </rPr>
      <t>京都市内産木材</t>
    </r>
    <r>
      <rPr>
        <b/>
        <u/>
        <sz val="12"/>
        <color theme="1"/>
        <rFont val="ＭＳ Ｐ明朝"/>
        <family val="1"/>
        <charset val="128"/>
      </rPr>
      <t>全ての仕入量・出荷量</t>
    </r>
    <r>
      <rPr>
        <sz val="12"/>
        <color theme="1"/>
        <rFont val="ＭＳ Ｐ明朝"/>
        <family val="1"/>
        <charset val="128"/>
      </rPr>
      <t>を記載してください。　　　※回答内容については後日詳細を伺う場合もございます。</t>
    </r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6" eb="18">
      <t>マツジツ</t>
    </rPh>
    <rPh sb="19" eb="21">
      <t>キカン</t>
    </rPh>
    <rPh sb="25" eb="27">
      <t>キョウト</t>
    </rPh>
    <rPh sb="27" eb="29">
      <t>シナイ</t>
    </rPh>
    <rPh sb="29" eb="30">
      <t>サン</t>
    </rPh>
    <rPh sb="30" eb="32">
      <t>モクザイ</t>
    </rPh>
    <rPh sb="32" eb="33">
      <t>スベ</t>
    </rPh>
    <rPh sb="35" eb="37">
      <t>シイ</t>
    </rPh>
    <rPh sb="37" eb="38">
      <t>リョウ</t>
    </rPh>
    <rPh sb="39" eb="41">
      <t>シュッカ</t>
    </rPh>
    <rPh sb="41" eb="42">
      <t>リョウ</t>
    </rPh>
    <rPh sb="43" eb="45">
      <t>キサイ</t>
    </rPh>
    <rPh sb="56" eb="58">
      <t>カイトウ</t>
    </rPh>
    <rPh sb="58" eb="60">
      <t>ナイヨウ</t>
    </rPh>
    <rPh sb="65" eb="67">
      <t>ゴジツ</t>
    </rPh>
    <rPh sb="67" eb="69">
      <t>ショウサイ</t>
    </rPh>
    <rPh sb="70" eb="71">
      <t>ウカガ</t>
    </rPh>
    <rPh sb="72" eb="74">
      <t>バアイ</t>
    </rPh>
    <phoneticPr fontId="18"/>
  </si>
  <si>
    <r>
      <t>※　</t>
    </r>
    <r>
      <rPr>
        <b/>
        <u/>
        <sz val="12"/>
        <color theme="1"/>
        <rFont val="ＭＳ Ｐ明朝"/>
        <family val="1"/>
        <charset val="128"/>
      </rPr>
      <t>回答期限　令和７年６月１２日（金曜日）　京都市域産材供給協会必着</t>
    </r>
    <rPh sb="2" eb="4">
      <t>カイトウ</t>
    </rPh>
    <rPh sb="4" eb="6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20">
      <t>キンヨウビ</t>
    </rPh>
    <rPh sb="22" eb="25">
      <t>キョウトシ</t>
    </rPh>
    <rPh sb="25" eb="26">
      <t>イキ</t>
    </rPh>
    <rPh sb="26" eb="27">
      <t>サン</t>
    </rPh>
    <rPh sb="27" eb="28">
      <t>ザイ</t>
    </rPh>
    <rPh sb="28" eb="30">
      <t>キョウキュウ</t>
    </rPh>
    <rPh sb="30" eb="32">
      <t>キョウカイ</t>
    </rPh>
    <rPh sb="32" eb="34">
      <t>ヒッチャク</t>
    </rPh>
    <phoneticPr fontId="18"/>
  </si>
  <si>
    <t>報告日</t>
    <phoneticPr fontId="18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</si>
  <si>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</si>
  <si>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※網掛け箇所のみ御記入ください。合計欄（白いセル）は自動で入力されます。
※合計が実績報告書にも自動で反映されます。</t>
    <rPh sb="1" eb="3">
      <t>アミカ</t>
    </rPh>
    <rPh sb="4" eb="6">
      <t>カショ</t>
    </rPh>
    <rPh sb="8" eb="11">
      <t>ゴキニュウ</t>
    </rPh>
    <rPh sb="16" eb="18">
      <t>ゴウケイ</t>
    </rPh>
    <rPh sb="18" eb="19">
      <t>ラン</t>
    </rPh>
    <rPh sb="20" eb="21">
      <t>シロ</t>
    </rPh>
    <rPh sb="26" eb="28">
      <t>ジドウ</t>
    </rPh>
    <rPh sb="29" eb="31">
      <t>ニュウリョク</t>
    </rPh>
    <rPh sb="38" eb="40">
      <t>ゴウケイ</t>
    </rPh>
    <rPh sb="41" eb="43">
      <t>ジッセキ</t>
    </rPh>
    <rPh sb="43" eb="46">
      <t>ホウコクショ</t>
    </rPh>
    <rPh sb="48" eb="50">
      <t>ジドウ</t>
    </rPh>
    <rPh sb="51" eb="53">
      <t>ハンエイ</t>
    </rPh>
    <phoneticPr fontId="18"/>
  </si>
  <si>
    <t>※網掛け箇所に御記入ください。合計欄（白いセル）は自動で入力されます。
※合計が実績報告書にも自動で反映されます。</t>
    <rPh sb="15" eb="17">
      <t>ゴウケイ</t>
    </rPh>
    <rPh sb="17" eb="18">
      <t>ラン</t>
    </rPh>
    <rPh sb="19" eb="20">
      <t>シロ</t>
    </rPh>
    <rPh sb="25" eb="27">
      <t>ジドウ</t>
    </rPh>
    <rPh sb="28" eb="30">
      <t>ニュウリョク</t>
    </rPh>
    <phoneticPr fontId="18"/>
  </si>
  <si>
    <r>
      <t xml:space="preserve">令和６年度下半期「みやこ杣木」出荷実績報告書
</t>
    </r>
    <r>
      <rPr>
        <b/>
        <sz val="12"/>
        <color rgb="FFFF0000"/>
        <rFont val="ＭＳ Ｐ明朝"/>
        <family val="1"/>
        <charset val="128"/>
      </rPr>
      <t>※網掛け箇所のみ御記入ください。白いセルは自動で入力されます。</t>
    </r>
    <rPh sb="0" eb="2">
      <t>レイワ</t>
    </rPh>
    <rPh sb="3" eb="5">
      <t>ネンド</t>
    </rPh>
    <rPh sb="5" eb="8">
      <t>シモハンキ</t>
    </rPh>
    <rPh sb="12" eb="14">
      <t>ソマギ</t>
    </rPh>
    <rPh sb="15" eb="17">
      <t>シュッカ</t>
    </rPh>
    <rPh sb="17" eb="19">
      <t>ジッセキ</t>
    </rPh>
    <rPh sb="19" eb="22">
      <t>ホウコクショ</t>
    </rPh>
    <rPh sb="39" eb="40">
      <t>シロ</t>
    </rPh>
    <rPh sb="44" eb="46">
      <t>ジドウ</t>
    </rPh>
    <rPh sb="47" eb="49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</si>
</sst>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.0000_ "/>
    <numFmt numFmtId="178" formatCode="#,##0_ "/>
    <numFmt numFmtId="179" formatCode="0_ "/>
  </numFmts>
  <fonts count="31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b/>
      <sz val="11"/>
      <color theme="3"/>
      <name val="ＭＳ Ｐ明朝"/>
      <family val="2"/>
      <charset val="128"/>
    </font>
    <font>
      <sz val="11"/>
      <color rgb="FF006100"/>
      <name val="ＭＳ Ｐ明朝"/>
      <family val="2"/>
      <charset val="128"/>
    </font>
    <font>
      <sz val="11"/>
      <color rgb="FF9C0006"/>
      <name val="ＭＳ Ｐ明朝"/>
      <family val="2"/>
      <charset val="128"/>
    </font>
    <font>
      <sz val="11"/>
      <color rgb="FF9C6500"/>
      <name val="ＭＳ Ｐ明朝"/>
      <family val="2"/>
      <charset val="128"/>
    </font>
    <font>
      <sz val="11"/>
      <color rgb="FF3F3F76"/>
      <name val="ＭＳ Ｐ明朝"/>
      <family val="2"/>
      <charset val="128"/>
    </font>
    <font>
      <b/>
      <sz val="11"/>
      <color rgb="FF3F3F3F"/>
      <name val="ＭＳ Ｐ明朝"/>
      <family val="2"/>
      <charset val="128"/>
    </font>
    <font>
      <b/>
      <sz val="11"/>
      <color rgb="FFFA7D00"/>
      <name val="ＭＳ Ｐ明朝"/>
      <family val="2"/>
      <charset val="128"/>
    </font>
    <font>
      <sz val="11"/>
      <color rgb="FFFA7D00"/>
      <name val="ＭＳ Ｐ明朝"/>
      <family val="2"/>
      <charset val="128"/>
    </font>
    <font>
      <b/>
      <sz val="11"/>
      <color theme="0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i/>
      <sz val="11"/>
      <color rgb="FF7F7F7F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sz val="11"/>
      <color theme="0"/>
      <name val="ＭＳ Ｐ明朝"/>
      <family val="2"/>
      <charset val="128"/>
    </font>
    <font>
      <sz val="6"/>
      <name val="ＭＳ Ｐ明朝"/>
      <family val="2"/>
      <charset val="128"/>
    </font>
    <font>
      <b/>
      <sz val="11"/>
      <color rgb="FFFF0000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46" xfId="0" applyFont="1" applyBorder="1">
      <alignment vertical="center"/>
    </xf>
    <xf numFmtId="0" fontId="20" fillId="0" borderId="48" xfId="0" applyFont="1" applyBorder="1">
      <alignment vertical="center"/>
    </xf>
    <xf numFmtId="0" fontId="20" fillId="0" borderId="48" xfId="0" applyFont="1" applyBorder="1" applyAlignment="1">
      <alignment vertical="center" shrinkToFit="1"/>
    </xf>
    <xf numFmtId="0" fontId="20" fillId="0" borderId="28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0" fillId="0" borderId="56" xfId="0" applyFont="1" applyBorder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177" fontId="21" fillId="0" borderId="44" xfId="0" applyNumberFormat="1" applyFont="1" applyFill="1" applyBorder="1" applyAlignment="1">
      <alignment horizontal="right" vertical="center"/>
    </xf>
    <xf numFmtId="177" fontId="21" fillId="0" borderId="52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3" xfId="0" applyNumberFormat="1" applyFont="1" applyFill="1" applyBorder="1" applyAlignment="1">
      <alignment horizontal="right" vertical="center"/>
    </xf>
    <xf numFmtId="177" fontId="21" fillId="0" borderId="20" xfId="0" applyNumberFormat="1" applyFont="1" applyFill="1" applyBorder="1" applyAlignment="1">
      <alignment horizontal="left" vertical="center"/>
    </xf>
    <xf numFmtId="177" fontId="21" fillId="0" borderId="34" xfId="0" applyNumberFormat="1" applyFont="1" applyFill="1" applyBorder="1" applyAlignment="1">
      <alignment horizontal="left" vertical="center"/>
    </xf>
    <xf numFmtId="177" fontId="21" fillId="0" borderId="47" xfId="0" applyNumberFormat="1" applyFont="1" applyFill="1" applyBorder="1" applyAlignment="1">
      <alignment horizontal="right" vertical="center"/>
    </xf>
    <xf numFmtId="179" fontId="21" fillId="0" borderId="47" xfId="0" applyNumberFormat="1" applyFont="1" applyFill="1" applyBorder="1" applyAlignment="1">
      <alignment horizontal="right" vertical="center"/>
    </xf>
    <xf numFmtId="179" fontId="21" fillId="0" borderId="48" xfId="0" applyNumberFormat="1" applyFont="1" applyFill="1" applyBorder="1" applyAlignment="1">
      <alignment horizontal="right" vertical="center"/>
    </xf>
    <xf numFmtId="177" fontId="21" fillId="0" borderId="26" xfId="0" applyNumberFormat="1" applyFont="1" applyFill="1" applyBorder="1" applyAlignment="1">
      <alignment horizontal="left" vertical="center"/>
    </xf>
    <xf numFmtId="0" fontId="21" fillId="33" borderId="54" xfId="0" applyFont="1" applyFill="1" applyBorder="1" applyAlignment="1">
      <alignment horizontal="center" vertical="center"/>
    </xf>
    <xf numFmtId="0" fontId="21" fillId="33" borderId="49" xfId="0" applyFont="1" applyFill="1" applyBorder="1" applyAlignment="1">
      <alignment horizontal="center" vertical="center"/>
    </xf>
    <xf numFmtId="0" fontId="21" fillId="33" borderId="45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39" xfId="0" applyFont="1" applyFill="1" applyBorder="1" applyAlignment="1">
      <alignment vertical="center" shrinkToFit="1"/>
    </xf>
    <xf numFmtId="0" fontId="20" fillId="33" borderId="47" xfId="0" applyFont="1" applyFill="1" applyBorder="1">
      <alignment vertical="center"/>
    </xf>
    <xf numFmtId="0" fontId="20" fillId="33" borderId="44" xfId="0" applyFont="1" applyFill="1" applyBorder="1">
      <alignment vertical="center"/>
    </xf>
    <xf numFmtId="0" fontId="21" fillId="33" borderId="37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9" fillId="0" borderId="0" xfId="0" applyFont="1" applyFill="1">
      <alignment vertical="center"/>
    </xf>
    <xf numFmtId="177" fontId="24" fillId="0" borderId="16" xfId="0" applyNumberFormat="1" applyFont="1" applyFill="1" applyBorder="1" applyAlignment="1">
      <alignment horizontal="left" vertical="center"/>
    </xf>
    <xf numFmtId="177" fontId="24" fillId="0" borderId="34" xfId="0" applyNumberFormat="1" applyFont="1" applyFill="1" applyBorder="1" applyAlignment="1">
      <alignment horizontal="left" vertical="center"/>
    </xf>
    <xf numFmtId="178" fontId="24" fillId="0" borderId="32" xfId="0" applyNumberFormat="1" applyFont="1" applyFill="1" applyBorder="1">
      <alignment vertical="center"/>
    </xf>
    <xf numFmtId="178" fontId="24" fillId="0" borderId="33" xfId="0" applyNumberFormat="1" applyFont="1" applyFill="1" applyBorder="1">
      <alignment vertical="center"/>
    </xf>
    <xf numFmtId="177" fontId="24" fillId="0" borderId="36" xfId="0" applyNumberFormat="1" applyFont="1" applyFill="1" applyBorder="1">
      <alignment vertical="center"/>
    </xf>
    <xf numFmtId="178" fontId="24" fillId="0" borderId="22" xfId="0" applyNumberFormat="1" applyFont="1" applyFill="1" applyBorder="1">
      <alignment vertical="center"/>
    </xf>
    <xf numFmtId="178" fontId="24" fillId="0" borderId="28" xfId="0" applyNumberFormat="1" applyFont="1" applyFill="1" applyBorder="1">
      <alignment vertical="center"/>
    </xf>
    <xf numFmtId="177" fontId="24" fillId="0" borderId="17" xfId="0" applyNumberFormat="1" applyFont="1" applyFill="1" applyBorder="1" applyAlignment="1">
      <alignment horizontal="left" vertical="center"/>
    </xf>
    <xf numFmtId="177" fontId="24" fillId="0" borderId="65" xfId="0" applyNumberFormat="1" applyFont="1" applyFill="1" applyBorder="1" applyAlignment="1">
      <alignment horizontal="left" vertical="top" wrapText="1"/>
    </xf>
    <xf numFmtId="177" fontId="22" fillId="0" borderId="66" xfId="0" applyNumberFormat="1" applyFont="1" applyBorder="1" applyAlignment="1">
      <alignment horizontal="justify" vertical="top" wrapText="1"/>
    </xf>
    <xf numFmtId="178" fontId="24" fillId="0" borderId="37" xfId="0" applyNumberFormat="1" applyFont="1" applyFill="1" applyBorder="1">
      <alignment vertical="center"/>
    </xf>
    <xf numFmtId="178" fontId="21" fillId="0" borderId="47" xfId="0" applyNumberFormat="1" applyFont="1" applyFill="1" applyBorder="1" applyAlignment="1">
      <alignment horizontal="right" vertical="center"/>
    </xf>
    <xf numFmtId="177" fontId="21" fillId="0" borderId="48" xfId="0" applyNumberFormat="1" applyFont="1" applyFill="1" applyBorder="1" applyAlignment="1">
      <alignment horizontal="left" vertical="center"/>
    </xf>
    <xf numFmtId="0" fontId="21" fillId="0" borderId="48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 wrapText="1"/>
    </xf>
    <xf numFmtId="176" fontId="22" fillId="33" borderId="12" xfId="0" applyNumberFormat="1" applyFont="1" applyFill="1" applyBorder="1" applyAlignment="1">
      <alignment horizontal="justify" vertical="top" wrapText="1"/>
    </xf>
    <xf numFmtId="0" fontId="22" fillId="33" borderId="13" xfId="0" applyFont="1" applyFill="1" applyBorder="1" applyAlignment="1">
      <alignment horizontal="justify" vertical="top" wrapText="1"/>
    </xf>
    <xf numFmtId="177" fontId="22" fillId="33" borderId="18" xfId="0" applyNumberFormat="1" applyFont="1" applyFill="1" applyBorder="1" applyAlignment="1">
      <alignment horizontal="right" vertical="top" wrapText="1"/>
    </xf>
    <xf numFmtId="177" fontId="22" fillId="33" borderId="23" xfId="0" applyNumberFormat="1" applyFont="1" applyFill="1" applyBorder="1" applyAlignment="1">
      <alignment horizontal="right" vertical="top" wrapText="1"/>
    </xf>
    <xf numFmtId="177" fontId="22" fillId="33" borderId="29" xfId="0" applyNumberFormat="1" applyFont="1" applyFill="1" applyBorder="1" applyAlignment="1">
      <alignment horizontal="right" vertical="top" wrapText="1"/>
    </xf>
    <xf numFmtId="176" fontId="24" fillId="33" borderId="12" xfId="0" applyNumberFormat="1" applyFont="1" applyFill="1" applyBorder="1" applyAlignment="1">
      <alignment horizontal="justify" vertical="top" wrapText="1"/>
    </xf>
    <xf numFmtId="0" fontId="24" fillId="33" borderId="13" xfId="0" applyFont="1" applyFill="1" applyBorder="1" applyAlignment="1">
      <alignment horizontal="justify" vertical="top" wrapText="1"/>
    </xf>
    <xf numFmtId="177" fontId="24" fillId="33" borderId="18" xfId="0" applyNumberFormat="1" applyFont="1" applyFill="1" applyBorder="1" applyAlignment="1">
      <alignment horizontal="right" vertical="top" wrapText="1"/>
    </xf>
    <xf numFmtId="177" fontId="24" fillId="33" borderId="23" xfId="0" applyNumberFormat="1" applyFont="1" applyFill="1" applyBorder="1" applyAlignment="1">
      <alignment horizontal="right" vertical="top" wrapText="1"/>
    </xf>
    <xf numFmtId="0" fontId="28" fillId="0" borderId="67" xfId="0" applyFont="1" applyBorder="1" applyAlignment="1">
      <alignment horizontal="left" vertical="center"/>
    </xf>
    <xf numFmtId="0" fontId="22" fillId="33" borderId="18" xfId="0" applyFont="1" applyFill="1" applyBorder="1" applyAlignment="1">
      <alignment horizontal="center" vertical="top" wrapText="1"/>
    </xf>
    <xf numFmtId="0" fontId="22" fillId="33" borderId="11" xfId="0" applyFont="1" applyFill="1" applyBorder="1" applyAlignment="1">
      <alignment horizontal="center" vertical="top" wrapText="1"/>
    </xf>
    <xf numFmtId="0" fontId="0" fillId="0" borderId="14" xfId="0" applyBorder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22" fillId="0" borderId="10" xfId="0" applyFont="1" applyBorder="1">
      <alignment vertical="center"/>
    </xf>
    <xf numFmtId="177" fontId="22" fillId="0" borderId="18" xfId="0" applyNumberFormat="1" applyFont="1" applyBorder="1">
      <alignment vertical="center"/>
    </xf>
    <xf numFmtId="177" fontId="22" fillId="0" borderId="38" xfId="0" applyNumberFormat="1" applyFont="1" applyBorder="1">
      <alignment vertical="center"/>
    </xf>
    <xf numFmtId="178" fontId="22" fillId="0" borderId="18" xfId="0" applyNumberFormat="1" applyFont="1" applyBorder="1">
      <alignment vertical="center"/>
    </xf>
    <xf numFmtId="178" fontId="22" fillId="0" borderId="38" xfId="0" applyNumberFormat="1" applyFont="1" applyBorder="1">
      <alignment vertical="center"/>
    </xf>
    <xf numFmtId="0" fontId="29" fillId="0" borderId="67" xfId="0" applyFont="1" applyFill="1" applyBorder="1" applyAlignment="1">
      <alignment horizontal="left" vertical="center"/>
    </xf>
    <xf numFmtId="0" fontId="24" fillId="33" borderId="18" xfId="0" applyFont="1" applyFill="1" applyBorder="1" applyAlignment="1">
      <alignment horizontal="center" vertical="top" wrapText="1"/>
    </xf>
    <xf numFmtId="0" fontId="24" fillId="33" borderId="11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left" vertical="center" wrapText="1"/>
    </xf>
    <xf numFmtId="0" fontId="24" fillId="33" borderId="30" xfId="0" applyFont="1" applyFill="1" applyBorder="1" applyAlignment="1">
      <alignment horizontal="center" vertical="top" wrapText="1"/>
    </xf>
    <xf numFmtId="0" fontId="24" fillId="33" borderId="31" xfId="0" applyFont="1" applyFill="1" applyBorder="1" applyAlignment="1">
      <alignment horizontal="center" vertical="top" wrapText="1"/>
    </xf>
    <xf numFmtId="0" fontId="24" fillId="0" borderId="22" xfId="0" applyFont="1" applyFill="1" applyBorder="1">
      <alignment vertical="center"/>
    </xf>
    <xf numFmtId="0" fontId="24" fillId="0" borderId="27" xfId="0" applyFont="1" applyFill="1" applyBorder="1">
      <alignment vertical="center"/>
    </xf>
    <xf numFmtId="0" fontId="24" fillId="0" borderId="17" xfId="0" applyFont="1" applyFill="1" applyBorder="1">
      <alignment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76" fontId="24" fillId="0" borderId="15" xfId="0" applyNumberFormat="1" applyFont="1" applyFill="1" applyBorder="1" applyAlignment="1">
      <alignment horizontal="justify" vertical="top" wrapText="1"/>
    </xf>
    <xf numFmtId="176" fontId="24" fillId="0" borderId="21" xfId="0" applyNumberFormat="1" applyFont="1" applyFill="1" applyBorder="1" applyAlignment="1">
      <alignment horizontal="justify" vertical="top" wrapText="1"/>
    </xf>
    <xf numFmtId="176" fontId="24" fillId="0" borderId="16" xfId="0" applyNumberFormat="1" applyFont="1" applyFill="1" applyBorder="1" applyAlignment="1">
      <alignment horizontal="justify" vertical="top" wrapText="1"/>
    </xf>
    <xf numFmtId="0" fontId="24" fillId="0" borderId="24" xfId="0" applyFont="1" applyFill="1" applyBorder="1">
      <alignment vertical="center"/>
    </xf>
    <xf numFmtId="0" fontId="24" fillId="0" borderId="25" xfId="0" applyFont="1" applyFill="1" applyBorder="1">
      <alignment vertical="center"/>
    </xf>
    <xf numFmtId="0" fontId="24" fillId="0" borderId="26" xfId="0" applyFont="1" applyFill="1" applyBorder="1">
      <alignment vertical="center"/>
    </xf>
    <xf numFmtId="0" fontId="24" fillId="0" borderId="0" xfId="0" applyFont="1" applyFill="1" applyAlignment="1">
      <alignment horizontal="justify" vertical="center" wrapText="1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 wrapText="1"/>
    </xf>
    <xf numFmtId="177" fontId="24" fillId="0" borderId="15" xfId="0" applyNumberFormat="1" applyFont="1" applyFill="1" applyBorder="1">
      <alignment vertical="center"/>
    </xf>
    <xf numFmtId="177" fontId="24" fillId="0" borderId="21" xfId="0" applyNumberFormat="1" applyFont="1" applyFill="1" applyBorder="1">
      <alignment vertical="center"/>
    </xf>
    <xf numFmtId="178" fontId="24" fillId="0" borderId="15" xfId="0" applyNumberFormat="1" applyFont="1" applyFill="1" applyBorder="1">
      <alignment vertical="center"/>
    </xf>
    <xf numFmtId="178" fontId="24" fillId="0" borderId="21" xfId="0" applyNumberFormat="1" applyFont="1" applyFill="1" applyBorder="1">
      <alignment vertical="center"/>
    </xf>
    <xf numFmtId="178" fontId="24" fillId="0" borderId="24" xfId="0" applyNumberFormat="1" applyFont="1" applyFill="1" applyBorder="1">
      <alignment vertical="center"/>
    </xf>
    <xf numFmtId="178" fontId="24" fillId="0" borderId="25" xfId="0" applyNumberFormat="1" applyFont="1" applyFill="1" applyBorder="1">
      <alignment vertical="center"/>
    </xf>
    <xf numFmtId="178" fontId="24" fillId="0" borderId="35" xfId="0" applyNumberFormat="1" applyFont="1" applyFill="1" applyBorder="1">
      <alignment vertical="center"/>
    </xf>
    <xf numFmtId="177" fontId="24" fillId="0" borderId="24" xfId="0" applyNumberFormat="1" applyFont="1" applyFill="1" applyBorder="1">
      <alignment vertical="center"/>
    </xf>
    <xf numFmtId="177" fontId="24" fillId="0" borderId="25" xfId="0" applyNumberFormat="1" applyFont="1" applyFill="1" applyBorder="1">
      <alignment vertical="center"/>
    </xf>
    <xf numFmtId="177" fontId="24" fillId="0" borderId="35" xfId="0" applyNumberFormat="1" applyFont="1" applyFill="1" applyBorder="1">
      <alignment vertical="center"/>
    </xf>
    <xf numFmtId="0" fontId="25" fillId="0" borderId="0" xfId="0" applyFont="1">
      <alignment vertical="center"/>
    </xf>
    <xf numFmtId="0" fontId="20" fillId="0" borderId="47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5" fillId="33" borderId="0" xfId="0" applyFont="1" applyFill="1" applyAlignment="1">
      <alignment horizontal="right" vertical="center"/>
    </xf>
    <xf numFmtId="0" fontId="21" fillId="33" borderId="39" xfId="0" applyFont="1" applyFill="1" applyBorder="1">
      <alignment vertical="center"/>
    </xf>
    <xf numFmtId="0" fontId="21" fillId="0" borderId="39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51" xfId="0" applyFont="1" applyBorder="1" applyAlignment="1">
      <alignment vertical="center" shrinkToFit="1"/>
    </xf>
    <xf numFmtId="0" fontId="20" fillId="0" borderId="14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52" xfId="0" applyFont="1" applyBorder="1">
      <alignment vertical="center"/>
    </xf>
    <xf numFmtId="0" fontId="20" fillId="0" borderId="48" xfId="0" applyFont="1" applyBorder="1">
      <alignment vertical="center"/>
    </xf>
    <xf numFmtId="0" fontId="20" fillId="0" borderId="53" xfId="0" applyFont="1" applyFill="1" applyBorder="1" applyAlignment="1">
      <alignment horizontal="center" vertical="center"/>
    </xf>
    <xf numFmtId="0" fontId="20" fillId="33" borderId="47" xfId="0" applyFont="1" applyFill="1" applyBorder="1">
      <alignment vertical="center"/>
    </xf>
    <xf numFmtId="0" fontId="20" fillId="33" borderId="25" xfId="0" applyFont="1" applyFill="1" applyBorder="1">
      <alignment vertical="center"/>
    </xf>
    <xf numFmtId="0" fontId="20" fillId="0" borderId="57" xfId="0" applyFont="1" applyBorder="1" applyAlignment="1">
      <alignment horizontal="center" vertical="center"/>
    </xf>
    <xf numFmtId="0" fontId="20" fillId="33" borderId="54" xfId="0" applyFont="1" applyFill="1" applyBorder="1">
      <alignment vertical="center"/>
    </xf>
    <xf numFmtId="0" fontId="20" fillId="33" borderId="55" xfId="0" applyFont="1" applyFill="1" applyBorder="1">
      <alignment vertical="center"/>
    </xf>
    <xf numFmtId="0" fontId="21" fillId="0" borderId="42" xfId="0" applyFont="1" applyFill="1" applyBorder="1">
      <alignment vertical="center"/>
    </xf>
    <xf numFmtId="0" fontId="21" fillId="0" borderId="43" xfId="0" applyFont="1" applyFill="1" applyBorder="1">
      <alignment vertical="center"/>
    </xf>
    <xf numFmtId="0" fontId="21" fillId="0" borderId="62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177" fontId="21" fillId="0" borderId="47" xfId="0" applyNumberFormat="1" applyFont="1" applyFill="1" applyBorder="1" applyAlignment="1">
      <alignment horizontal="right" vertical="center"/>
    </xf>
    <xf numFmtId="177" fontId="21" fillId="0" borderId="25" xfId="0" applyNumberFormat="1" applyFont="1" applyFill="1" applyBorder="1" applyAlignment="1">
      <alignment horizontal="right" vertical="center"/>
    </xf>
    <xf numFmtId="178" fontId="21" fillId="0" borderId="47" xfId="0" applyNumberFormat="1" applyFont="1" applyFill="1" applyBorder="1" applyAlignment="1">
      <alignment horizontal="right" vertical="center"/>
    </xf>
    <xf numFmtId="178" fontId="21" fillId="0" borderId="25" xfId="0" applyNumberFormat="1" applyFont="1" applyFill="1" applyBorder="1" applyAlignment="1">
      <alignment horizontal="right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vertical="center" textRotation="255"/>
    </xf>
    <xf numFmtId="0" fontId="21" fillId="0" borderId="39" xfId="0" applyFont="1" applyFill="1" applyBorder="1" applyAlignment="1">
      <alignment vertical="center" textRotation="255"/>
    </xf>
    <xf numFmtId="0" fontId="21" fillId="0" borderId="6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21" xfId="0" applyFont="1" applyBorder="1">
      <alignment vertical="center"/>
    </xf>
    <xf numFmtId="0" fontId="20" fillId="0" borderId="16" xfId="0" applyFont="1" applyBorder="1">
      <alignment vertical="center"/>
    </xf>
    <xf numFmtId="0" fontId="21" fillId="33" borderId="57" xfId="0" applyFont="1" applyFill="1" applyBorder="1" applyAlignment="1">
      <alignment horizontal="center" vertical="center"/>
    </xf>
    <xf numFmtId="0" fontId="21" fillId="33" borderId="58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5" xfId="0" applyFont="1" applyBorder="1">
      <alignment vertical="center"/>
    </xf>
    <xf numFmtId="0" fontId="21" fillId="0" borderId="56" xfId="0" applyFont="1" applyBorder="1">
      <alignment vertical="center"/>
    </xf>
    <xf numFmtId="178" fontId="21" fillId="0" borderId="36" xfId="0" applyNumberFormat="1" applyFont="1" applyFill="1" applyBorder="1" applyAlignment="1">
      <alignment horizontal="right" vertical="center"/>
    </xf>
    <xf numFmtId="178" fontId="21" fillId="0" borderId="35" xfId="0" applyNumberFormat="1" applyFont="1" applyFill="1" applyBorder="1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177" fontId="21" fillId="0" borderId="44" xfId="0" applyNumberFormat="1" applyFont="1" applyFill="1" applyBorder="1" applyAlignment="1">
      <alignment horizontal="right"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0" fillId="0" borderId="46" xfId="0" applyFont="1" applyBorder="1">
      <alignment vertical="center"/>
    </xf>
    <xf numFmtId="0" fontId="28" fillId="0" borderId="67" xfId="0" applyFont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1666875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1666875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1666875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1669100</xdr:colOff>
      <xdr:row>24</xdr:row>
      <xdr:rowOff>0</xdr:rowOff>
    </xdr:from>
    <xdr:ext cx="258155" cy="360526"/>
    <xdr:sp macro="" textlink="">
      <xdr:nvSpPr>
        <xdr:cNvPr id="3101" name="Check Box 29" hidden="1">
          <a:extLst>
            <a:ext uri="{63B3BB69-23CF-44E3-9099-C40C66FF867C}">
              <a14:compatExt xmlns:a14="http://schemas.microsoft.com/office/drawing/2010/main" spid="_x0000_s3101"/>
            </a:ex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1666875</xdr:colOff>
          <xdr:row>24</xdr:row>
          <xdr:rowOff>0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1666875</xdr:colOff>
          <xdr:row>25</xdr:row>
          <xdr:rowOff>0</xdr:rowOff>
        </xdr:from>
        <xdr:to>
          <xdr:col>11</xdr:col>
          <xdr:colOff>0</xdr:colOff>
          <xdr:row>26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1666875</xdr:colOff>
          <xdr:row>26</xdr:row>
          <xdr:rowOff>0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1666875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1666875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1669100</xdr:colOff>
      <xdr:row>25</xdr:row>
      <xdr:rowOff>0</xdr:rowOff>
    </xdr:from>
    <xdr:ext cx="258155" cy="360526"/>
    <xdr:sp macro="" textlink="">
      <xdr:nvSpPr>
        <xdr:cNvPr id="3107" name="Check Box 35" hidden="1">
          <a:extLst>
            <a:ext uri="{63B3BB69-23CF-44E3-9099-C40C66FF867C}">
              <a14:compatExt xmlns:a14="http://schemas.microsoft.com/office/drawing/2010/main" spid="_x0000_s3107"/>
            </a:ex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1666875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28</xdr:row>
      <xdr:rowOff>3476</xdr:rowOff>
    </xdr:from>
    <xdr:to>
      <xdr:col>2</xdr:col>
      <xdr:colOff>0</xdr:colOff>
      <xdr:row>29</xdr:row>
      <xdr:rowOff>1914</xdr:rowOff>
    </xdr:to>
    <xdr:sp macro="" textlink="">
      <xdr:nvSpPr>
        <xdr:cNvPr id="3110" name="Check Box 38" hidden="1">
          <a:extLst>
            <a:ext uri="{63B3BB69-23CF-44E3-9099-C40C66FF867C}">
              <a14:compatExt xmlns:a14="http://schemas.microsoft.com/office/drawing/2010/main" spid="_x0000_s3110"/>
            </a:ex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363681</xdr:rowOff>
    </xdr:from>
    <xdr:to>
      <xdr:col>4</xdr:col>
      <xdr:colOff>2739</xdr:colOff>
      <xdr:row>28</xdr:row>
      <xdr:rowOff>359617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</xdr:colOff>
      <xdr:row>27</xdr:row>
      <xdr:rowOff>363681</xdr:rowOff>
    </xdr:from>
    <xdr:to>
      <xdr:col>6</xdr:col>
      <xdr:colOff>1</xdr:colOff>
      <xdr:row>28</xdr:row>
      <xdr:rowOff>359617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363681</xdr:rowOff>
    </xdr:from>
    <xdr:to>
      <xdr:col>8</xdr:col>
      <xdr:colOff>0</xdr:colOff>
      <xdr:row>28</xdr:row>
      <xdr:rowOff>359617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</xdr:colOff>
      <xdr:row>10</xdr:row>
      <xdr:rowOff>1</xdr:rowOff>
    </xdr:from>
    <xdr:to>
      <xdr:col>2</xdr:col>
      <xdr:colOff>5014</xdr:colOff>
      <xdr:row>11</xdr:row>
      <xdr:rowOff>1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180975</xdr:rowOff>
    </xdr:from>
    <xdr:to>
      <xdr:col>4</xdr:col>
      <xdr:colOff>5013</xdr:colOff>
      <xdr:row>11</xdr:row>
      <xdr:rowOff>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5013</xdr:rowOff>
    </xdr:from>
    <xdr:to>
      <xdr:col>1</xdr:col>
      <xdr:colOff>250657</xdr:colOff>
      <xdr:row>12</xdr:row>
      <xdr:rowOff>9524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190500</xdr:rowOff>
    </xdr:from>
    <xdr:to>
      <xdr:col>6</xdr:col>
      <xdr:colOff>0</xdr:colOff>
      <xdr:row>11</xdr:row>
      <xdr:rowOff>9525</xdr:rowOff>
    </xdr:to>
    <xdr:sp macro="" textlink="">
      <xdr:nvSpPr>
        <xdr:cNvPr id="3121" name="Check Box 49" hidden="1">
          <a:extLst>
            <a:ext uri="{63B3BB69-23CF-44E3-9099-C40C66FF867C}">
              <a14:compatExt xmlns:a14="http://schemas.microsoft.com/office/drawing/2010/main" spid="_x0000_s3121"/>
            </a:ex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5013</xdr:rowOff>
    </xdr:from>
    <xdr:to>
      <xdr:col>8</xdr:col>
      <xdr:colOff>1</xdr:colOff>
      <xdr:row>11</xdr:row>
      <xdr:rowOff>0</xdr:rowOff>
    </xdr:to>
    <xdr:sp macro="" textlink="">
      <xdr:nvSpPr>
        <xdr:cNvPr id="3122" name="Check Box 50" hidden="1">
          <a:extLst>
            <a:ext uri="{63B3BB69-23CF-44E3-9099-C40C66FF867C}">
              <a14:compatExt xmlns:a14="http://schemas.microsoft.com/office/drawing/2010/main" spid="_x0000_s3122"/>
            </a:ex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180975</xdr:rowOff>
    </xdr:from>
    <xdr:to>
      <xdr:col>10</xdr:col>
      <xdr:colOff>250658</xdr:colOff>
      <xdr:row>11</xdr:row>
      <xdr:rowOff>0</xdr:rowOff>
    </xdr:to>
    <xdr:sp macro="" textlink="">
      <xdr:nvSpPr>
        <xdr:cNvPr id="3123" name="Check Box 51" hidden="1">
          <a:extLst>
            <a:ext uri="{63B3BB69-23CF-44E3-9099-C40C66FF867C}">
              <a14:compatExt xmlns:a14="http://schemas.microsoft.com/office/drawing/2010/main" spid="_x0000_s3123"/>
            </a:ext>
            <a:ext uri="{FF2B5EF4-FFF2-40B4-BE49-F238E27FC236}">
              <a16:creationId xmlns:a16="http://schemas.microsoft.com/office/drawing/2014/main" id="{00000000-0008-0000-0200-00003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0</xdr:colOff>
      <xdr:row>12</xdr:row>
      <xdr:rowOff>5012</xdr:rowOff>
    </xdr:to>
    <xdr:sp macro="" textlink="">
      <xdr:nvSpPr>
        <xdr:cNvPr id="3124" name="Check Box 52" hidden="1">
          <a:extLst>
            <a:ext uri="{63B3BB69-23CF-44E3-9099-C40C66FF867C}">
              <a14:compatExt xmlns:a14="http://schemas.microsoft.com/office/drawing/2010/main" spid="_x0000_s3124"/>
            </a:ex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257175</xdr:colOff>
          <xdr:row>29</xdr:row>
          <xdr:rowOff>0</xdr:rowOff>
        </xdr:to>
        <xdr:sp macro="" textlink="">
          <xdr:nvSpPr>
            <xdr:cNvPr id="2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28</xdr:row>
          <xdr:rowOff>0</xdr:rowOff>
        </xdr:from>
        <xdr:to>
          <xdr:col>7</xdr:col>
          <xdr:colOff>257175</xdr:colOff>
          <xdr:row>29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23</xdr:row>
          <xdr:rowOff>361950</xdr:rowOff>
        </xdr:from>
        <xdr:to>
          <xdr:col>7</xdr:col>
          <xdr:colOff>257175</xdr:colOff>
          <xdr:row>25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25</xdr:row>
          <xdr:rowOff>0</xdr:rowOff>
        </xdr:from>
        <xdr:to>
          <xdr:col>5</xdr:col>
          <xdr:colOff>257175</xdr:colOff>
          <xdr:row>26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11</xdr:row>
          <xdr:rowOff>0</xdr:rowOff>
        </xdr:to>
        <xdr:sp macro="" textlink="">
          <xdr:nvSpPr>
            <xdr:cNvPr id="3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4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5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9</xdr:row>
          <xdr:rowOff>180975</xdr:rowOff>
        </xdr:from>
        <xdr:to>
          <xdr:col>5</xdr:col>
          <xdr:colOff>257175</xdr:colOff>
          <xdr:row>11</xdr:row>
          <xdr:rowOff>0</xdr:rowOff>
        </xdr:to>
        <xdr:sp macro="" textlink="">
          <xdr:nvSpPr>
            <xdr:cNvPr id="6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11</xdr:row>
          <xdr:rowOff>0</xdr:rowOff>
        </xdr:from>
        <xdr:to>
          <xdr:col>5</xdr:col>
          <xdr:colOff>257175</xdr:colOff>
          <xdr:row>12</xdr:row>
          <xdr:rowOff>0</xdr:rowOff>
        </xdr:to>
        <xdr:sp macro="" textlink="">
          <xdr:nvSpPr>
            <xdr:cNvPr id="7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10</xdr:row>
          <xdr:rowOff>0</xdr:rowOff>
        </xdr:from>
        <xdr:to>
          <xdr:col>8</xdr:col>
          <xdr:colOff>9525</xdr:colOff>
          <xdr:row>11</xdr:row>
          <xdr:rowOff>0</xdr:rowOff>
        </xdr:to>
        <xdr:sp macro="" textlink="">
          <xdr:nvSpPr>
            <xdr:cNvPr id="8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180975</xdr:rowOff>
        </xdr:from>
        <xdr:to>
          <xdr:col>10</xdr:col>
          <xdr:colOff>247650</xdr:colOff>
          <xdr:row>11</xdr:row>
          <xdr:rowOff>0</xdr:rowOff>
        </xdr:to>
        <xdr:sp macro="" textlink="">
          <xdr:nvSpPr>
            <xdr:cNvPr id="9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showGridLines="0" tabSelected="1" zoomScaleNormal="100" zoomScalePageLayoutView="55" workbookViewId="0">
      <pane ySplit="7" topLeftCell="A8" activePane="bottomLeft" state="frozen"/>
      <selection pane="bottomLeft" activeCell="A6" sqref="A6:F6"/>
    </sheetView>
  </sheetViews>
  <sheetFormatPr defaultRowHeight="13.5" x14ac:dyDescent="0.15"/>
  <cols>
    <col min="1" max="2" width="17.625" customWidth="1"/>
    <col min="3" max="3" width="13.75" customWidth="1"/>
    <col min="4" max="4" width="3.875" style="1" bestFit="1" customWidth="1"/>
    <col min="5" max="5" width="13.75" customWidth="1"/>
    <col min="6" max="6" width="3.875" bestFit="1" customWidth="1"/>
  </cols>
  <sheetData>
    <row r="1" spans="1:6" ht="13.5" customHeight="1" x14ac:dyDescent="0.15">
      <c r="A1" s="82" t="s">
        <v>0</v>
      </c>
      <c r="B1" s="82"/>
      <c r="C1" s="82"/>
      <c r="D1" s="82"/>
      <c r="E1" s="82"/>
      <c r="F1" s="82"/>
    </row>
    <row r="2" spans="1:6" x14ac:dyDescent="0.15">
      <c r="A2" s="5"/>
      <c r="B2" s="6"/>
      <c r="C2" s="6"/>
      <c r="D2" s="6"/>
      <c r="E2" s="6"/>
      <c r="F2" s="1"/>
    </row>
    <row r="3" spans="1:6" x14ac:dyDescent="0.15">
      <c r="A3" s="81" t="s">
        <v>1</v>
      </c>
      <c r="B3" s="81"/>
      <c r="C3" s="81"/>
      <c r="D3" s="81"/>
      <c r="E3" s="81"/>
      <c r="F3" s="81"/>
    </row>
    <row r="4" spans="1:6" x14ac:dyDescent="0.15">
      <c r="A4" s="7"/>
      <c r="B4" s="6"/>
      <c r="C4" s="6"/>
      <c r="D4" s="6"/>
      <c r="E4" s="6"/>
      <c r="F4" s="1"/>
    </row>
    <row r="5" spans="1:6" ht="13.5" customHeight="1" x14ac:dyDescent="0.15">
      <c r="A5" s="6"/>
      <c r="B5" s="8"/>
      <c r="C5" s="85" t="s">
        <v>48</v>
      </c>
      <c r="D5" s="85"/>
      <c r="E5" s="80" t="str">
        <f>IF(出荷実績報告書!F5="","",出荷実績報告書!F5)</f>
        <v/>
      </c>
      <c r="F5" s="80"/>
    </row>
    <row r="6" spans="1:6" ht="33.75" customHeight="1" thickBot="1" x14ac:dyDescent="0.2">
      <c r="A6" s="181" t="s">
        <v>89</v>
      </c>
      <c r="B6" s="77"/>
      <c r="C6" s="77"/>
      <c r="D6" s="77"/>
      <c r="E6" s="77"/>
      <c r="F6" s="77"/>
    </row>
    <row r="7" spans="1:6" ht="14.25" thickBot="1" x14ac:dyDescent="0.2">
      <c r="A7" s="9" t="s">
        <v>2</v>
      </c>
      <c r="B7" s="10" t="s">
        <v>3</v>
      </c>
      <c r="C7" s="83" t="s">
        <v>56</v>
      </c>
      <c r="D7" s="84"/>
      <c r="E7" s="83" t="s">
        <v>4</v>
      </c>
      <c r="F7" s="84"/>
    </row>
    <row r="8" spans="1:6" ht="14.25" thickBot="1" x14ac:dyDescent="0.2">
      <c r="A8" s="68"/>
      <c r="B8" s="69"/>
      <c r="C8" s="70"/>
      <c r="D8" s="62" t="str">
        <f t="shared" ref="D8:D13" si="0">IF(B8="","",IF(B8="北山丸太","本","m3"))</f>
        <v/>
      </c>
      <c r="E8" s="78"/>
      <c r="F8" s="79"/>
    </row>
    <row r="9" spans="1:6" ht="14.25" thickBot="1" x14ac:dyDescent="0.2">
      <c r="A9" s="68"/>
      <c r="B9" s="69"/>
      <c r="C9" s="71"/>
      <c r="D9" s="62" t="str">
        <f t="shared" si="0"/>
        <v/>
      </c>
      <c r="E9" s="78"/>
      <c r="F9" s="79"/>
    </row>
    <row r="10" spans="1:6" ht="14.25" thickBot="1" x14ac:dyDescent="0.2">
      <c r="A10" s="68"/>
      <c r="B10" s="69"/>
      <c r="C10" s="71"/>
      <c r="D10" s="62" t="str">
        <f t="shared" si="0"/>
        <v/>
      </c>
      <c r="E10" s="78"/>
      <c r="F10" s="79"/>
    </row>
    <row r="11" spans="1:6" ht="14.25" thickBot="1" x14ac:dyDescent="0.2">
      <c r="A11" s="68"/>
      <c r="B11" s="69"/>
      <c r="C11" s="71"/>
      <c r="D11" s="62" t="str">
        <f t="shared" si="0"/>
        <v/>
      </c>
      <c r="E11" s="78"/>
      <c r="F11" s="79"/>
    </row>
    <row r="12" spans="1:6" s="1" customFormat="1" ht="14.25" thickBot="1" x14ac:dyDescent="0.2">
      <c r="A12" s="68"/>
      <c r="B12" s="69"/>
      <c r="C12" s="71"/>
      <c r="D12" s="62" t="str">
        <f t="shared" si="0"/>
        <v/>
      </c>
      <c r="E12" s="78"/>
      <c r="F12" s="79"/>
    </row>
    <row r="13" spans="1:6" s="1" customFormat="1" ht="14.25" thickBot="1" x14ac:dyDescent="0.2">
      <c r="A13" s="68"/>
      <c r="B13" s="69"/>
      <c r="C13" s="71"/>
      <c r="D13" s="62" t="str">
        <f t="shared" si="0"/>
        <v/>
      </c>
      <c r="E13" s="78"/>
      <c r="F13" s="79"/>
    </row>
    <row r="14" spans="1:6" s="1" customFormat="1" ht="14.25" thickBot="1" x14ac:dyDescent="0.2">
      <c r="A14" s="68"/>
      <c r="B14" s="69"/>
      <c r="C14" s="71"/>
      <c r="D14" s="62" t="str">
        <f t="shared" ref="D13:D51" si="1">IF(B14="","",IF(B14="北山丸太","本","m3"))</f>
        <v/>
      </c>
      <c r="E14" s="78"/>
      <c r="F14" s="79"/>
    </row>
    <row r="15" spans="1:6" s="1" customFormat="1" ht="14.25" thickBot="1" x14ac:dyDescent="0.2">
      <c r="A15" s="68"/>
      <c r="B15" s="69"/>
      <c r="C15" s="71"/>
      <c r="D15" s="62" t="str">
        <f t="shared" si="1"/>
        <v/>
      </c>
      <c r="E15" s="78"/>
      <c r="F15" s="79"/>
    </row>
    <row r="16" spans="1:6" s="1" customFormat="1" ht="14.25" thickBot="1" x14ac:dyDescent="0.2">
      <c r="A16" s="68"/>
      <c r="B16" s="69"/>
      <c r="C16" s="71"/>
      <c r="D16" s="62" t="str">
        <f t="shared" si="1"/>
        <v/>
      </c>
      <c r="E16" s="78"/>
      <c r="F16" s="79"/>
    </row>
    <row r="17" spans="1:6" s="1" customFormat="1" ht="14.25" thickBot="1" x14ac:dyDescent="0.2">
      <c r="A17" s="68"/>
      <c r="B17" s="69"/>
      <c r="C17" s="71"/>
      <c r="D17" s="62" t="str">
        <f t="shared" si="1"/>
        <v/>
      </c>
      <c r="E17" s="78"/>
      <c r="F17" s="79"/>
    </row>
    <row r="18" spans="1:6" s="1" customFormat="1" ht="14.25" thickBot="1" x14ac:dyDescent="0.2">
      <c r="A18" s="68"/>
      <c r="B18" s="69"/>
      <c r="C18" s="71"/>
      <c r="D18" s="62" t="str">
        <f t="shared" si="1"/>
        <v/>
      </c>
      <c r="E18" s="78"/>
      <c r="F18" s="79"/>
    </row>
    <row r="19" spans="1:6" s="1" customFormat="1" ht="14.25" thickBot="1" x14ac:dyDescent="0.2">
      <c r="A19" s="68"/>
      <c r="B19" s="69"/>
      <c r="C19" s="71"/>
      <c r="D19" s="62" t="str">
        <f t="shared" si="1"/>
        <v/>
      </c>
      <c r="E19" s="78"/>
      <c r="F19" s="79"/>
    </row>
    <row r="20" spans="1:6" s="1" customFormat="1" ht="14.25" thickBot="1" x14ac:dyDescent="0.2">
      <c r="A20" s="68"/>
      <c r="B20" s="69"/>
      <c r="C20" s="71"/>
      <c r="D20" s="62" t="str">
        <f t="shared" si="1"/>
        <v/>
      </c>
      <c r="E20" s="78"/>
      <c r="F20" s="79"/>
    </row>
    <row r="21" spans="1:6" s="1" customFormat="1" ht="14.25" thickBot="1" x14ac:dyDescent="0.2">
      <c r="A21" s="68"/>
      <c r="B21" s="69"/>
      <c r="C21" s="71"/>
      <c r="D21" s="62" t="str">
        <f t="shared" si="1"/>
        <v/>
      </c>
      <c r="E21" s="78"/>
      <c r="F21" s="79"/>
    </row>
    <row r="22" spans="1:6" s="1" customFormat="1" ht="14.25" thickBot="1" x14ac:dyDescent="0.2">
      <c r="A22" s="68"/>
      <c r="B22" s="69"/>
      <c r="C22" s="71"/>
      <c r="D22" s="62" t="str">
        <f t="shared" si="1"/>
        <v/>
      </c>
      <c r="E22" s="78"/>
      <c r="F22" s="79"/>
    </row>
    <row r="23" spans="1:6" s="1" customFormat="1" ht="14.25" thickBot="1" x14ac:dyDescent="0.2">
      <c r="A23" s="68"/>
      <c r="B23" s="69"/>
      <c r="C23" s="71"/>
      <c r="D23" s="62" t="str">
        <f t="shared" si="1"/>
        <v/>
      </c>
      <c r="E23" s="78"/>
      <c r="F23" s="79"/>
    </row>
    <row r="24" spans="1:6" s="1" customFormat="1" ht="14.25" thickBot="1" x14ac:dyDescent="0.2">
      <c r="A24" s="68"/>
      <c r="B24" s="69"/>
      <c r="C24" s="71"/>
      <c r="D24" s="62" t="str">
        <f t="shared" si="1"/>
        <v/>
      </c>
      <c r="E24" s="78"/>
      <c r="F24" s="79"/>
    </row>
    <row r="25" spans="1:6" s="1" customFormat="1" ht="14.25" thickBot="1" x14ac:dyDescent="0.2">
      <c r="A25" s="68"/>
      <c r="B25" s="69"/>
      <c r="C25" s="71"/>
      <c r="D25" s="62" t="str">
        <f t="shared" si="1"/>
        <v/>
      </c>
      <c r="E25" s="78"/>
      <c r="F25" s="79"/>
    </row>
    <row r="26" spans="1:6" s="1" customFormat="1" ht="14.25" thickBot="1" x14ac:dyDescent="0.2">
      <c r="A26" s="68"/>
      <c r="B26" s="69"/>
      <c r="C26" s="71"/>
      <c r="D26" s="62" t="str">
        <f t="shared" si="1"/>
        <v/>
      </c>
      <c r="E26" s="78"/>
      <c r="F26" s="79"/>
    </row>
    <row r="27" spans="1:6" s="1" customFormat="1" ht="14.25" thickBot="1" x14ac:dyDescent="0.2">
      <c r="A27" s="68"/>
      <c r="B27" s="69"/>
      <c r="C27" s="71"/>
      <c r="D27" s="62" t="str">
        <f t="shared" si="1"/>
        <v/>
      </c>
      <c r="E27" s="78"/>
      <c r="F27" s="79"/>
    </row>
    <row r="28" spans="1:6" s="1" customFormat="1" ht="14.25" thickBot="1" x14ac:dyDescent="0.2">
      <c r="A28" s="68"/>
      <c r="B28" s="69"/>
      <c r="C28" s="71"/>
      <c r="D28" s="62" t="str">
        <f t="shared" si="1"/>
        <v/>
      </c>
      <c r="E28" s="78"/>
      <c r="F28" s="79"/>
    </row>
    <row r="29" spans="1:6" s="1" customFormat="1" ht="14.25" thickBot="1" x14ac:dyDescent="0.2">
      <c r="A29" s="68"/>
      <c r="B29" s="69"/>
      <c r="C29" s="71"/>
      <c r="D29" s="62" t="str">
        <f t="shared" si="1"/>
        <v/>
      </c>
      <c r="E29" s="78"/>
      <c r="F29" s="79"/>
    </row>
    <row r="30" spans="1:6" s="1" customFormat="1" ht="14.25" thickBot="1" x14ac:dyDescent="0.2">
      <c r="A30" s="68"/>
      <c r="B30" s="69"/>
      <c r="C30" s="71"/>
      <c r="D30" s="62" t="str">
        <f t="shared" si="1"/>
        <v/>
      </c>
      <c r="E30" s="78"/>
      <c r="F30" s="79"/>
    </row>
    <row r="31" spans="1:6" s="1" customFormat="1" ht="14.25" thickBot="1" x14ac:dyDescent="0.2">
      <c r="A31" s="68"/>
      <c r="B31" s="69"/>
      <c r="C31" s="71"/>
      <c r="D31" s="62" t="str">
        <f t="shared" si="1"/>
        <v/>
      </c>
      <c r="E31" s="78"/>
      <c r="F31" s="79"/>
    </row>
    <row r="32" spans="1:6" s="1" customFormat="1" ht="14.25" thickBot="1" x14ac:dyDescent="0.2">
      <c r="A32" s="68"/>
      <c r="B32" s="69"/>
      <c r="C32" s="71"/>
      <c r="D32" s="62" t="str">
        <f t="shared" si="1"/>
        <v/>
      </c>
      <c r="E32" s="78"/>
      <c r="F32" s="79"/>
    </row>
    <row r="33" spans="1:6" s="1" customFormat="1" ht="14.25" thickBot="1" x14ac:dyDescent="0.2">
      <c r="A33" s="68"/>
      <c r="B33" s="69"/>
      <c r="C33" s="71"/>
      <c r="D33" s="62" t="str">
        <f t="shared" si="1"/>
        <v/>
      </c>
      <c r="E33" s="78"/>
      <c r="F33" s="79"/>
    </row>
    <row r="34" spans="1:6" s="1" customFormat="1" ht="14.25" thickBot="1" x14ac:dyDescent="0.2">
      <c r="A34" s="68"/>
      <c r="B34" s="69"/>
      <c r="C34" s="71"/>
      <c r="D34" s="62" t="str">
        <f t="shared" si="1"/>
        <v/>
      </c>
      <c r="E34" s="78"/>
      <c r="F34" s="79"/>
    </row>
    <row r="35" spans="1:6" s="1" customFormat="1" ht="14.25" thickBot="1" x14ac:dyDescent="0.2">
      <c r="A35" s="68"/>
      <c r="B35" s="69"/>
      <c r="C35" s="71"/>
      <c r="D35" s="62" t="str">
        <f t="shared" si="1"/>
        <v/>
      </c>
      <c r="E35" s="78"/>
      <c r="F35" s="79"/>
    </row>
    <row r="36" spans="1:6" s="1" customFormat="1" ht="14.25" thickBot="1" x14ac:dyDescent="0.2">
      <c r="A36" s="68"/>
      <c r="B36" s="69"/>
      <c r="C36" s="71"/>
      <c r="D36" s="62" t="str">
        <f t="shared" si="1"/>
        <v/>
      </c>
      <c r="E36" s="78"/>
      <c r="F36" s="79"/>
    </row>
    <row r="37" spans="1:6" s="1" customFormat="1" ht="14.25" thickBot="1" x14ac:dyDescent="0.2">
      <c r="A37" s="68"/>
      <c r="B37" s="69"/>
      <c r="C37" s="71"/>
      <c r="D37" s="62" t="str">
        <f t="shared" si="1"/>
        <v/>
      </c>
      <c r="E37" s="78"/>
      <c r="F37" s="79"/>
    </row>
    <row r="38" spans="1:6" s="1" customFormat="1" ht="14.25" thickBot="1" x14ac:dyDescent="0.2">
      <c r="A38" s="68"/>
      <c r="B38" s="69"/>
      <c r="C38" s="71"/>
      <c r="D38" s="62" t="str">
        <f t="shared" si="1"/>
        <v/>
      </c>
      <c r="E38" s="78"/>
      <c r="F38" s="79"/>
    </row>
    <row r="39" spans="1:6" s="1" customFormat="1" ht="14.25" thickBot="1" x14ac:dyDescent="0.2">
      <c r="A39" s="68"/>
      <c r="B39" s="69"/>
      <c r="C39" s="71"/>
      <c r="D39" s="62" t="str">
        <f t="shared" si="1"/>
        <v/>
      </c>
      <c r="E39" s="78"/>
      <c r="F39" s="79"/>
    </row>
    <row r="40" spans="1:6" s="1" customFormat="1" ht="14.25" thickBot="1" x14ac:dyDescent="0.2">
      <c r="A40" s="68"/>
      <c r="B40" s="69"/>
      <c r="C40" s="71"/>
      <c r="D40" s="62" t="str">
        <f t="shared" si="1"/>
        <v/>
      </c>
      <c r="E40" s="78"/>
      <c r="F40" s="79"/>
    </row>
    <row r="41" spans="1:6" s="1" customFormat="1" ht="14.25" thickBot="1" x14ac:dyDescent="0.2">
      <c r="A41" s="68"/>
      <c r="B41" s="69"/>
      <c r="C41" s="71"/>
      <c r="D41" s="62" t="str">
        <f t="shared" si="1"/>
        <v/>
      </c>
      <c r="E41" s="78"/>
      <c r="F41" s="79"/>
    </row>
    <row r="42" spans="1:6" s="1" customFormat="1" ht="14.25" thickBot="1" x14ac:dyDescent="0.2">
      <c r="A42" s="68"/>
      <c r="B42" s="69"/>
      <c r="C42" s="71"/>
      <c r="D42" s="62" t="str">
        <f t="shared" si="1"/>
        <v/>
      </c>
      <c r="E42" s="78"/>
      <c r="F42" s="79"/>
    </row>
    <row r="43" spans="1:6" s="1" customFormat="1" ht="14.25" thickBot="1" x14ac:dyDescent="0.2">
      <c r="A43" s="68"/>
      <c r="B43" s="69"/>
      <c r="C43" s="71"/>
      <c r="D43" s="62" t="str">
        <f t="shared" si="1"/>
        <v/>
      </c>
      <c r="E43" s="78"/>
      <c r="F43" s="79"/>
    </row>
    <row r="44" spans="1:6" s="1" customFormat="1" ht="14.25" thickBot="1" x14ac:dyDescent="0.2">
      <c r="A44" s="68"/>
      <c r="B44" s="69"/>
      <c r="C44" s="71"/>
      <c r="D44" s="62" t="str">
        <f t="shared" si="1"/>
        <v/>
      </c>
      <c r="E44" s="78"/>
      <c r="F44" s="79"/>
    </row>
    <row r="45" spans="1:6" s="1" customFormat="1" ht="14.25" thickBot="1" x14ac:dyDescent="0.2">
      <c r="A45" s="68"/>
      <c r="B45" s="69"/>
      <c r="C45" s="71"/>
      <c r="D45" s="62" t="str">
        <f t="shared" si="1"/>
        <v/>
      </c>
      <c r="E45" s="78"/>
      <c r="F45" s="79"/>
    </row>
    <row r="46" spans="1:6" s="1" customFormat="1" ht="14.25" thickBot="1" x14ac:dyDescent="0.2">
      <c r="A46" s="68"/>
      <c r="B46" s="69"/>
      <c r="C46" s="71"/>
      <c r="D46" s="62" t="str">
        <f t="shared" si="1"/>
        <v/>
      </c>
      <c r="E46" s="78"/>
      <c r="F46" s="79"/>
    </row>
    <row r="47" spans="1:6" s="1" customFormat="1" ht="14.25" thickBot="1" x14ac:dyDescent="0.2">
      <c r="A47" s="68"/>
      <c r="B47" s="69"/>
      <c r="C47" s="71"/>
      <c r="D47" s="62" t="str">
        <f t="shared" si="1"/>
        <v/>
      </c>
      <c r="E47" s="78"/>
      <c r="F47" s="79"/>
    </row>
    <row r="48" spans="1:6" s="1" customFormat="1" ht="14.25" thickBot="1" x14ac:dyDescent="0.2">
      <c r="A48" s="68"/>
      <c r="B48" s="69"/>
      <c r="C48" s="71"/>
      <c r="D48" s="62" t="str">
        <f t="shared" si="1"/>
        <v/>
      </c>
      <c r="E48" s="78"/>
      <c r="F48" s="79"/>
    </row>
    <row r="49" spans="1:6" s="1" customFormat="1" ht="14.25" thickBot="1" x14ac:dyDescent="0.2">
      <c r="A49" s="68"/>
      <c r="B49" s="69"/>
      <c r="C49" s="71"/>
      <c r="D49" s="62" t="str">
        <f t="shared" si="1"/>
        <v/>
      </c>
      <c r="E49" s="78"/>
      <c r="F49" s="79"/>
    </row>
    <row r="50" spans="1:6" s="1" customFormat="1" ht="14.25" thickBot="1" x14ac:dyDescent="0.2">
      <c r="A50" s="68"/>
      <c r="B50" s="69"/>
      <c r="C50" s="71"/>
      <c r="D50" s="62" t="str">
        <f t="shared" si="1"/>
        <v/>
      </c>
      <c r="E50" s="78"/>
      <c r="F50" s="79"/>
    </row>
    <row r="51" spans="1:6" s="1" customFormat="1" ht="14.25" thickBot="1" x14ac:dyDescent="0.2">
      <c r="A51" s="68"/>
      <c r="B51" s="69"/>
      <c r="C51" s="71"/>
      <c r="D51" s="62" t="str">
        <f t="shared" si="1"/>
        <v/>
      </c>
      <c r="E51" s="78"/>
      <c r="F51" s="79"/>
    </row>
    <row r="52" spans="1:6" ht="14.25" thickBot="1" x14ac:dyDescent="0.2">
      <c r="A52" s="68"/>
      <c r="B52" s="69"/>
      <c r="C52" s="71"/>
      <c r="D52" s="62" t="str">
        <f t="shared" ref="D52:D108" si="2">IF(B52="","",IF(B52="北山丸太","本","m3"))</f>
        <v/>
      </c>
      <c r="E52" s="78"/>
      <c r="F52" s="79"/>
    </row>
    <row r="53" spans="1:6" s="1" customFormat="1" ht="14.25" thickBot="1" x14ac:dyDescent="0.2">
      <c r="A53" s="68"/>
      <c r="B53" s="69"/>
      <c r="C53" s="71"/>
      <c r="D53" s="62" t="str">
        <f t="shared" ref="D53:D63" si="3">IF(B53="","",IF(B53="北山丸太","本","m3"))</f>
        <v/>
      </c>
      <c r="E53" s="78"/>
      <c r="F53" s="79"/>
    </row>
    <row r="54" spans="1:6" s="1" customFormat="1" ht="14.25" thickBot="1" x14ac:dyDescent="0.2">
      <c r="A54" s="68"/>
      <c r="B54" s="69"/>
      <c r="C54" s="71"/>
      <c r="D54" s="62" t="str">
        <f t="shared" si="3"/>
        <v/>
      </c>
      <c r="E54" s="78"/>
      <c r="F54" s="79"/>
    </row>
    <row r="55" spans="1:6" s="1" customFormat="1" ht="14.25" thickBot="1" x14ac:dyDescent="0.2">
      <c r="A55" s="68"/>
      <c r="B55" s="69"/>
      <c r="C55" s="71"/>
      <c r="D55" s="62" t="str">
        <f t="shared" si="3"/>
        <v/>
      </c>
      <c r="E55" s="78"/>
      <c r="F55" s="79"/>
    </row>
    <row r="56" spans="1:6" s="1" customFormat="1" ht="14.25" thickBot="1" x14ac:dyDescent="0.2">
      <c r="A56" s="68"/>
      <c r="B56" s="69"/>
      <c r="C56" s="71"/>
      <c r="D56" s="62" t="str">
        <f t="shared" si="3"/>
        <v/>
      </c>
      <c r="E56" s="78"/>
      <c r="F56" s="79"/>
    </row>
    <row r="57" spans="1:6" s="1" customFormat="1" ht="14.25" thickBot="1" x14ac:dyDescent="0.2">
      <c r="A57" s="68"/>
      <c r="B57" s="69"/>
      <c r="C57" s="71"/>
      <c r="D57" s="62" t="str">
        <f t="shared" si="3"/>
        <v/>
      </c>
      <c r="E57" s="78"/>
      <c r="F57" s="79"/>
    </row>
    <row r="58" spans="1:6" s="1" customFormat="1" ht="14.25" thickBot="1" x14ac:dyDescent="0.2">
      <c r="A58" s="68"/>
      <c r="B58" s="69"/>
      <c r="C58" s="71"/>
      <c r="D58" s="62" t="str">
        <f t="shared" si="3"/>
        <v/>
      </c>
      <c r="E58" s="78"/>
      <c r="F58" s="79"/>
    </row>
    <row r="59" spans="1:6" s="1" customFormat="1" ht="14.25" thickBot="1" x14ac:dyDescent="0.2">
      <c r="A59" s="68"/>
      <c r="B59" s="69"/>
      <c r="C59" s="71"/>
      <c r="D59" s="62" t="str">
        <f t="shared" si="3"/>
        <v/>
      </c>
      <c r="E59" s="78"/>
      <c r="F59" s="79"/>
    </row>
    <row r="60" spans="1:6" s="1" customFormat="1" ht="14.25" thickBot="1" x14ac:dyDescent="0.2">
      <c r="A60" s="68"/>
      <c r="B60" s="69"/>
      <c r="C60" s="71"/>
      <c r="D60" s="62" t="str">
        <f t="shared" si="3"/>
        <v/>
      </c>
      <c r="E60" s="78"/>
      <c r="F60" s="79"/>
    </row>
    <row r="61" spans="1:6" s="1" customFormat="1" ht="14.25" thickBot="1" x14ac:dyDescent="0.2">
      <c r="A61" s="68"/>
      <c r="B61" s="69"/>
      <c r="C61" s="71"/>
      <c r="D61" s="62" t="str">
        <f t="shared" si="3"/>
        <v/>
      </c>
      <c r="E61" s="78"/>
      <c r="F61" s="79"/>
    </row>
    <row r="62" spans="1:6" s="1" customFormat="1" ht="14.25" thickBot="1" x14ac:dyDescent="0.2">
      <c r="A62" s="68"/>
      <c r="B62" s="69"/>
      <c r="C62" s="71"/>
      <c r="D62" s="62" t="str">
        <f t="shared" si="3"/>
        <v/>
      </c>
      <c r="E62" s="78"/>
      <c r="F62" s="79"/>
    </row>
    <row r="63" spans="1:6" s="1" customFormat="1" ht="14.25" thickBot="1" x14ac:dyDescent="0.2">
      <c r="A63" s="68"/>
      <c r="B63" s="69"/>
      <c r="C63" s="71"/>
      <c r="D63" s="62" t="str">
        <f t="shared" si="3"/>
        <v/>
      </c>
      <c r="E63" s="78"/>
      <c r="F63" s="79"/>
    </row>
    <row r="64" spans="1:6" ht="14.25" thickBot="1" x14ac:dyDescent="0.2">
      <c r="A64" s="68"/>
      <c r="B64" s="69"/>
      <c r="C64" s="71"/>
      <c r="D64" s="62" t="str">
        <f t="shared" si="2"/>
        <v/>
      </c>
      <c r="E64" s="78"/>
      <c r="F64" s="79"/>
    </row>
    <row r="65" spans="1:6" ht="14.25" thickBot="1" x14ac:dyDescent="0.2">
      <c r="A65" s="68"/>
      <c r="B65" s="69"/>
      <c r="C65" s="71"/>
      <c r="D65" s="62" t="str">
        <f t="shared" si="2"/>
        <v/>
      </c>
      <c r="E65" s="78"/>
      <c r="F65" s="79"/>
    </row>
    <row r="66" spans="1:6" ht="14.25" thickBot="1" x14ac:dyDescent="0.2">
      <c r="A66" s="68"/>
      <c r="B66" s="69"/>
      <c r="C66" s="71"/>
      <c r="D66" s="62" t="str">
        <f t="shared" si="2"/>
        <v/>
      </c>
      <c r="E66" s="78"/>
      <c r="F66" s="79"/>
    </row>
    <row r="67" spans="1:6" ht="14.25" thickBot="1" x14ac:dyDescent="0.2">
      <c r="A67" s="68"/>
      <c r="B67" s="69"/>
      <c r="C67" s="71"/>
      <c r="D67" s="62" t="str">
        <f t="shared" si="2"/>
        <v/>
      </c>
      <c r="E67" s="78"/>
      <c r="F67" s="79"/>
    </row>
    <row r="68" spans="1:6" ht="14.25" thickBot="1" x14ac:dyDescent="0.2">
      <c r="A68" s="68"/>
      <c r="B68" s="69"/>
      <c r="C68" s="71"/>
      <c r="D68" s="62" t="str">
        <f t="shared" si="2"/>
        <v/>
      </c>
      <c r="E68" s="78"/>
      <c r="F68" s="79"/>
    </row>
    <row r="69" spans="1:6" ht="14.25" thickBot="1" x14ac:dyDescent="0.2">
      <c r="A69" s="68"/>
      <c r="B69" s="69"/>
      <c r="C69" s="71"/>
      <c r="D69" s="62" t="str">
        <f t="shared" si="2"/>
        <v/>
      </c>
      <c r="E69" s="78"/>
      <c r="F69" s="79"/>
    </row>
    <row r="70" spans="1:6" ht="14.25" thickBot="1" x14ac:dyDescent="0.2">
      <c r="A70" s="68"/>
      <c r="B70" s="69"/>
      <c r="C70" s="71"/>
      <c r="D70" s="62" t="str">
        <f t="shared" si="2"/>
        <v/>
      </c>
      <c r="E70" s="78"/>
      <c r="F70" s="79"/>
    </row>
    <row r="71" spans="1:6" ht="14.25" thickBot="1" x14ac:dyDescent="0.2">
      <c r="A71" s="68"/>
      <c r="B71" s="69"/>
      <c r="C71" s="71"/>
      <c r="D71" s="62" t="str">
        <f t="shared" si="2"/>
        <v/>
      </c>
      <c r="E71" s="78"/>
      <c r="F71" s="79"/>
    </row>
    <row r="72" spans="1:6" ht="14.25" thickBot="1" x14ac:dyDescent="0.2">
      <c r="A72" s="68"/>
      <c r="B72" s="69"/>
      <c r="C72" s="71"/>
      <c r="D72" s="62" t="str">
        <f t="shared" si="2"/>
        <v/>
      </c>
      <c r="E72" s="78"/>
      <c r="F72" s="79"/>
    </row>
    <row r="73" spans="1:6" s="1" customFormat="1" ht="14.25" thickBot="1" x14ac:dyDescent="0.2">
      <c r="A73" s="68"/>
      <c r="B73" s="69"/>
      <c r="C73" s="71"/>
      <c r="D73" s="62" t="str">
        <f t="shared" ref="D73:D88" si="4">IF(B73="","",IF(B73="北山丸太","本","m3"))</f>
        <v/>
      </c>
      <c r="E73" s="78"/>
      <c r="F73" s="79"/>
    </row>
    <row r="74" spans="1:6" s="1" customFormat="1" ht="14.25" thickBot="1" x14ac:dyDescent="0.2">
      <c r="A74" s="68"/>
      <c r="B74" s="69"/>
      <c r="C74" s="71"/>
      <c r="D74" s="62" t="str">
        <f t="shared" si="4"/>
        <v/>
      </c>
      <c r="E74" s="78"/>
      <c r="F74" s="79"/>
    </row>
    <row r="75" spans="1:6" s="1" customFormat="1" ht="14.25" thickBot="1" x14ac:dyDescent="0.2">
      <c r="A75" s="68"/>
      <c r="B75" s="69"/>
      <c r="C75" s="71"/>
      <c r="D75" s="62" t="str">
        <f t="shared" si="4"/>
        <v/>
      </c>
      <c r="E75" s="78"/>
      <c r="F75" s="79"/>
    </row>
    <row r="76" spans="1:6" s="1" customFormat="1" ht="14.25" thickBot="1" x14ac:dyDescent="0.2">
      <c r="A76" s="68"/>
      <c r="B76" s="69"/>
      <c r="C76" s="71"/>
      <c r="D76" s="62" t="str">
        <f t="shared" si="4"/>
        <v/>
      </c>
      <c r="E76" s="78"/>
      <c r="F76" s="79"/>
    </row>
    <row r="77" spans="1:6" s="1" customFormat="1" ht="14.25" thickBot="1" x14ac:dyDescent="0.2">
      <c r="A77" s="68"/>
      <c r="B77" s="69"/>
      <c r="C77" s="71"/>
      <c r="D77" s="62" t="str">
        <f t="shared" si="4"/>
        <v/>
      </c>
      <c r="E77" s="78"/>
      <c r="F77" s="79"/>
    </row>
    <row r="78" spans="1:6" s="1" customFormat="1" ht="14.25" thickBot="1" x14ac:dyDescent="0.2">
      <c r="A78" s="68"/>
      <c r="B78" s="69"/>
      <c r="C78" s="71"/>
      <c r="D78" s="62" t="str">
        <f t="shared" si="4"/>
        <v/>
      </c>
      <c r="E78" s="78"/>
      <c r="F78" s="79"/>
    </row>
    <row r="79" spans="1:6" s="1" customFormat="1" ht="14.25" thickBot="1" x14ac:dyDescent="0.2">
      <c r="A79" s="68"/>
      <c r="B79" s="69"/>
      <c r="C79" s="71"/>
      <c r="D79" s="62" t="str">
        <f t="shared" si="4"/>
        <v/>
      </c>
      <c r="E79" s="78"/>
      <c r="F79" s="79"/>
    </row>
    <row r="80" spans="1:6" s="1" customFormat="1" ht="14.25" thickBot="1" x14ac:dyDescent="0.2">
      <c r="A80" s="68"/>
      <c r="B80" s="69"/>
      <c r="C80" s="71"/>
      <c r="D80" s="62" t="str">
        <f t="shared" si="4"/>
        <v/>
      </c>
      <c r="E80" s="78"/>
      <c r="F80" s="79"/>
    </row>
    <row r="81" spans="1:6" s="1" customFormat="1" ht="14.25" thickBot="1" x14ac:dyDescent="0.2">
      <c r="A81" s="68"/>
      <c r="B81" s="69"/>
      <c r="C81" s="71"/>
      <c r="D81" s="62" t="str">
        <f t="shared" si="4"/>
        <v/>
      </c>
      <c r="E81" s="78"/>
      <c r="F81" s="79"/>
    </row>
    <row r="82" spans="1:6" s="1" customFormat="1" ht="14.25" thickBot="1" x14ac:dyDescent="0.2">
      <c r="A82" s="68"/>
      <c r="B82" s="69"/>
      <c r="C82" s="71"/>
      <c r="D82" s="62" t="str">
        <f t="shared" si="4"/>
        <v/>
      </c>
      <c r="E82" s="78"/>
      <c r="F82" s="79"/>
    </row>
    <row r="83" spans="1:6" s="1" customFormat="1" ht="14.25" thickBot="1" x14ac:dyDescent="0.2">
      <c r="A83" s="68"/>
      <c r="B83" s="69"/>
      <c r="C83" s="71"/>
      <c r="D83" s="62" t="str">
        <f t="shared" si="4"/>
        <v/>
      </c>
      <c r="E83" s="78"/>
      <c r="F83" s="79"/>
    </row>
    <row r="84" spans="1:6" s="1" customFormat="1" ht="14.25" thickBot="1" x14ac:dyDescent="0.2">
      <c r="A84" s="68"/>
      <c r="B84" s="69"/>
      <c r="C84" s="71"/>
      <c r="D84" s="62" t="str">
        <f t="shared" si="4"/>
        <v/>
      </c>
      <c r="E84" s="78"/>
      <c r="F84" s="79"/>
    </row>
    <row r="85" spans="1:6" s="1" customFormat="1" ht="14.25" thickBot="1" x14ac:dyDescent="0.2">
      <c r="A85" s="68"/>
      <c r="B85" s="69"/>
      <c r="C85" s="71"/>
      <c r="D85" s="62" t="str">
        <f t="shared" si="4"/>
        <v/>
      </c>
      <c r="E85" s="78"/>
      <c r="F85" s="79"/>
    </row>
    <row r="86" spans="1:6" s="1" customFormat="1" ht="14.25" thickBot="1" x14ac:dyDescent="0.2">
      <c r="A86" s="68"/>
      <c r="B86" s="69"/>
      <c r="C86" s="71"/>
      <c r="D86" s="62" t="str">
        <f t="shared" si="4"/>
        <v/>
      </c>
      <c r="E86" s="78"/>
      <c r="F86" s="79"/>
    </row>
    <row r="87" spans="1:6" s="1" customFormat="1" ht="14.25" thickBot="1" x14ac:dyDescent="0.2">
      <c r="A87" s="68"/>
      <c r="B87" s="69"/>
      <c r="C87" s="71"/>
      <c r="D87" s="62" t="str">
        <f t="shared" si="4"/>
        <v/>
      </c>
      <c r="E87" s="78"/>
      <c r="F87" s="79"/>
    </row>
    <row r="88" spans="1:6" s="1" customFormat="1" ht="14.25" thickBot="1" x14ac:dyDescent="0.2">
      <c r="A88" s="68"/>
      <c r="B88" s="69"/>
      <c r="C88" s="71"/>
      <c r="D88" s="62" t="str">
        <f t="shared" si="4"/>
        <v/>
      </c>
      <c r="E88" s="78"/>
      <c r="F88" s="79"/>
    </row>
    <row r="89" spans="1:6" ht="14.25" thickBot="1" x14ac:dyDescent="0.2">
      <c r="A89" s="68"/>
      <c r="B89" s="69"/>
      <c r="C89" s="71"/>
      <c r="D89" s="62" t="str">
        <f t="shared" si="2"/>
        <v/>
      </c>
      <c r="E89" s="78"/>
      <c r="F89" s="79"/>
    </row>
    <row r="90" spans="1:6" ht="14.25" thickBot="1" x14ac:dyDescent="0.2">
      <c r="A90" s="68"/>
      <c r="B90" s="69"/>
      <c r="C90" s="71"/>
      <c r="D90" s="62" t="str">
        <f t="shared" si="2"/>
        <v/>
      </c>
      <c r="E90" s="78"/>
      <c r="F90" s="79"/>
    </row>
    <row r="91" spans="1:6" ht="14.25" thickBot="1" x14ac:dyDescent="0.2">
      <c r="A91" s="68"/>
      <c r="B91" s="69"/>
      <c r="C91" s="71"/>
      <c r="D91" s="62" t="str">
        <f t="shared" si="2"/>
        <v/>
      </c>
      <c r="E91" s="78"/>
      <c r="F91" s="79"/>
    </row>
    <row r="92" spans="1:6" ht="14.25" thickBot="1" x14ac:dyDescent="0.2">
      <c r="A92" s="68"/>
      <c r="B92" s="69"/>
      <c r="C92" s="71"/>
      <c r="D92" s="62" t="str">
        <f t="shared" si="2"/>
        <v/>
      </c>
      <c r="E92" s="78"/>
      <c r="F92" s="79"/>
    </row>
    <row r="93" spans="1:6" ht="14.25" thickBot="1" x14ac:dyDescent="0.2">
      <c r="A93" s="68"/>
      <c r="B93" s="69"/>
      <c r="C93" s="71"/>
      <c r="D93" s="62" t="str">
        <f t="shared" si="2"/>
        <v/>
      </c>
      <c r="E93" s="78"/>
      <c r="F93" s="79"/>
    </row>
    <row r="94" spans="1:6" ht="14.25" thickBot="1" x14ac:dyDescent="0.2">
      <c r="A94" s="68"/>
      <c r="B94" s="69"/>
      <c r="C94" s="71"/>
      <c r="D94" s="62" t="str">
        <f t="shared" si="2"/>
        <v/>
      </c>
      <c r="E94" s="78"/>
      <c r="F94" s="79"/>
    </row>
    <row r="95" spans="1:6" ht="14.25" thickBot="1" x14ac:dyDescent="0.2">
      <c r="A95" s="68"/>
      <c r="B95" s="69"/>
      <c r="C95" s="71"/>
      <c r="D95" s="62" t="str">
        <f t="shared" si="2"/>
        <v/>
      </c>
      <c r="E95" s="78"/>
      <c r="F95" s="79"/>
    </row>
    <row r="96" spans="1:6" ht="14.25" thickBot="1" x14ac:dyDescent="0.2">
      <c r="A96" s="68"/>
      <c r="B96" s="69"/>
      <c r="C96" s="71"/>
      <c r="D96" s="62" t="str">
        <f t="shared" si="2"/>
        <v/>
      </c>
      <c r="E96" s="78"/>
      <c r="F96" s="79"/>
    </row>
    <row r="97" spans="1:6" ht="14.25" thickBot="1" x14ac:dyDescent="0.2">
      <c r="A97" s="68"/>
      <c r="B97" s="69"/>
      <c r="C97" s="71"/>
      <c r="D97" s="62" t="str">
        <f t="shared" si="2"/>
        <v/>
      </c>
      <c r="E97" s="78"/>
      <c r="F97" s="79"/>
    </row>
    <row r="98" spans="1:6" ht="14.25" thickBot="1" x14ac:dyDescent="0.2">
      <c r="A98" s="68"/>
      <c r="B98" s="69"/>
      <c r="C98" s="71"/>
      <c r="D98" s="62" t="str">
        <f t="shared" si="2"/>
        <v/>
      </c>
      <c r="E98" s="78"/>
      <c r="F98" s="79"/>
    </row>
    <row r="99" spans="1:6" ht="14.25" thickBot="1" x14ac:dyDescent="0.2">
      <c r="A99" s="68"/>
      <c r="B99" s="69"/>
      <c r="C99" s="71"/>
      <c r="D99" s="62" t="str">
        <f t="shared" si="2"/>
        <v/>
      </c>
      <c r="E99" s="78"/>
      <c r="F99" s="79"/>
    </row>
    <row r="100" spans="1:6" ht="14.25" thickBot="1" x14ac:dyDescent="0.2">
      <c r="A100" s="68"/>
      <c r="B100" s="69"/>
      <c r="C100" s="71"/>
      <c r="D100" s="62" t="str">
        <f t="shared" si="2"/>
        <v/>
      </c>
      <c r="E100" s="78"/>
      <c r="F100" s="79"/>
    </row>
    <row r="101" spans="1:6" ht="14.25" thickBot="1" x14ac:dyDescent="0.2">
      <c r="A101" s="68"/>
      <c r="B101" s="69"/>
      <c r="C101" s="71"/>
      <c r="D101" s="62" t="str">
        <f t="shared" si="2"/>
        <v/>
      </c>
      <c r="E101" s="78"/>
      <c r="F101" s="79"/>
    </row>
    <row r="102" spans="1:6" ht="14.25" thickBot="1" x14ac:dyDescent="0.2">
      <c r="A102" s="68"/>
      <c r="B102" s="69"/>
      <c r="C102" s="71"/>
      <c r="D102" s="62" t="str">
        <f t="shared" si="2"/>
        <v/>
      </c>
      <c r="E102" s="78"/>
      <c r="F102" s="79"/>
    </row>
    <row r="103" spans="1:6" ht="14.25" thickBot="1" x14ac:dyDescent="0.2">
      <c r="A103" s="68"/>
      <c r="B103" s="69"/>
      <c r="C103" s="71"/>
      <c r="D103" s="62" t="str">
        <f t="shared" si="2"/>
        <v/>
      </c>
      <c r="E103" s="78"/>
      <c r="F103" s="79"/>
    </row>
    <row r="104" spans="1:6" ht="14.25" thickBot="1" x14ac:dyDescent="0.2">
      <c r="A104" s="68"/>
      <c r="B104" s="69"/>
      <c r="C104" s="71"/>
      <c r="D104" s="62" t="str">
        <f t="shared" si="2"/>
        <v/>
      </c>
      <c r="E104" s="78"/>
      <c r="F104" s="79"/>
    </row>
    <row r="105" spans="1:6" ht="14.25" thickBot="1" x14ac:dyDescent="0.2">
      <c r="A105" s="68"/>
      <c r="B105" s="69"/>
      <c r="C105" s="71"/>
      <c r="D105" s="62" t="str">
        <f t="shared" si="2"/>
        <v/>
      </c>
      <c r="E105" s="78"/>
      <c r="F105" s="79"/>
    </row>
    <row r="106" spans="1:6" ht="14.25" thickBot="1" x14ac:dyDescent="0.2">
      <c r="A106" s="68"/>
      <c r="B106" s="69"/>
      <c r="C106" s="71"/>
      <c r="D106" s="62" t="str">
        <f t="shared" si="2"/>
        <v/>
      </c>
      <c r="E106" s="78"/>
      <c r="F106" s="79"/>
    </row>
    <row r="107" spans="1:6" ht="14.25" thickBot="1" x14ac:dyDescent="0.2">
      <c r="A107" s="68"/>
      <c r="B107" s="69"/>
      <c r="C107" s="71"/>
      <c r="D107" s="62" t="str">
        <f t="shared" si="2"/>
        <v/>
      </c>
      <c r="E107" s="78"/>
      <c r="F107" s="79"/>
    </row>
    <row r="108" spans="1:6" ht="14.25" thickBot="1" x14ac:dyDescent="0.2">
      <c r="A108" s="68"/>
      <c r="B108" s="69"/>
      <c r="C108" s="72"/>
      <c r="D108" s="62" t="str">
        <f t="shared" si="2"/>
        <v/>
      </c>
      <c r="E108" s="78"/>
      <c r="F108" s="79"/>
    </row>
    <row r="109" spans="1:6" ht="14.25" thickBot="1" x14ac:dyDescent="0.2">
      <c r="A109" s="86" t="s">
        <v>52</v>
      </c>
      <c r="B109" s="86"/>
      <c r="C109" s="87">
        <f>SUMIF($B$8:$B$108,"スギ",$C$8:$C$108)</f>
        <v>0</v>
      </c>
      <c r="D109" s="88"/>
      <c r="E109" s="88"/>
      <c r="F109" s="11" t="s">
        <v>49</v>
      </c>
    </row>
    <row r="110" spans="1:6" ht="14.25" thickBot="1" x14ac:dyDescent="0.2">
      <c r="A110" s="86" t="s">
        <v>53</v>
      </c>
      <c r="B110" s="86"/>
      <c r="C110" s="87">
        <f>SUMIF($B$8:$B$108,"ヒノキ",$C$8:$C$108)</f>
        <v>0</v>
      </c>
      <c r="D110" s="88"/>
      <c r="E110" s="88"/>
      <c r="F110" s="11" t="s">
        <v>49</v>
      </c>
    </row>
    <row r="111" spans="1:6" ht="14.25" thickBot="1" x14ac:dyDescent="0.2">
      <c r="A111" s="86" t="s">
        <v>54</v>
      </c>
      <c r="B111" s="86"/>
      <c r="C111" s="87">
        <f>SUMIF($B$8:$B$108,"その他",$C$8:$C$108)</f>
        <v>0</v>
      </c>
      <c r="D111" s="88"/>
      <c r="E111" s="88"/>
      <c r="F111" s="11" t="s">
        <v>49</v>
      </c>
    </row>
    <row r="112" spans="1:6" ht="14.25" thickBot="1" x14ac:dyDescent="0.2">
      <c r="A112" s="86" t="s">
        <v>12</v>
      </c>
      <c r="B112" s="86"/>
      <c r="C112" s="89">
        <f>SUMIF($B$8:$B$108,"北山丸太",$C$8:$C$108)</f>
        <v>0</v>
      </c>
      <c r="D112" s="90"/>
      <c r="E112" s="90"/>
      <c r="F112" s="11" t="s">
        <v>50</v>
      </c>
    </row>
  </sheetData>
  <mergeCells count="116">
    <mergeCell ref="A112:B112"/>
    <mergeCell ref="C109:E109"/>
    <mergeCell ref="C110:E110"/>
    <mergeCell ref="C111:E111"/>
    <mergeCell ref="C112:E112"/>
    <mergeCell ref="A109:B109"/>
    <mergeCell ref="A110:B110"/>
    <mergeCell ref="A111:B111"/>
    <mergeCell ref="E72:F72"/>
    <mergeCell ref="E89:F89"/>
    <mergeCell ref="E90:F90"/>
    <mergeCell ref="E91:F91"/>
    <mergeCell ref="E92:F92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108:F108"/>
    <mergeCell ref="E56:F56"/>
    <mergeCell ref="E57:F57"/>
    <mergeCell ref="E58:F58"/>
    <mergeCell ref="E59:F59"/>
    <mergeCell ref="E60:F60"/>
    <mergeCell ref="E61:F61"/>
    <mergeCell ref="E62:F6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70:F70"/>
    <mergeCell ref="E71:F71"/>
    <mergeCell ref="E64:F64"/>
    <mergeCell ref="A1:F1"/>
    <mergeCell ref="E53:F53"/>
    <mergeCell ref="E54:F54"/>
    <mergeCell ref="E55:F55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C7:D7"/>
    <mergeCell ref="C5:D5"/>
    <mergeCell ref="E7:F7"/>
    <mergeCell ref="E52:F52"/>
    <mergeCell ref="E22:F22"/>
    <mergeCell ref="E23:F23"/>
    <mergeCell ref="E21:F21"/>
    <mergeCell ref="E10:F10"/>
    <mergeCell ref="E11:F11"/>
    <mergeCell ref="E96:F96"/>
    <mergeCell ref="E97:F97"/>
    <mergeCell ref="E24:F24"/>
    <mergeCell ref="E25:F25"/>
    <mergeCell ref="E26:F26"/>
    <mergeCell ref="A3:F3"/>
    <mergeCell ref="E83:F83"/>
    <mergeCell ref="E84:F84"/>
    <mergeCell ref="E65:F65"/>
    <mergeCell ref="E66:F66"/>
    <mergeCell ref="E67:F67"/>
    <mergeCell ref="E68:F68"/>
    <mergeCell ref="E69:F69"/>
    <mergeCell ref="E14:F14"/>
    <mergeCell ref="E8:F8"/>
    <mergeCell ref="E9:F9"/>
    <mergeCell ref="E15:F15"/>
    <mergeCell ref="E16:F16"/>
    <mergeCell ref="E17:F17"/>
    <mergeCell ref="E18:F18"/>
    <mergeCell ref="E19:F19"/>
    <mergeCell ref="E20:F20"/>
    <mergeCell ref="A6:F6"/>
    <mergeCell ref="E85:F85"/>
    <mergeCell ref="E86:F86"/>
    <mergeCell ref="E87:F87"/>
    <mergeCell ref="E88:F88"/>
    <mergeCell ref="E5:F5"/>
    <mergeCell ref="E48:F48"/>
    <mergeCell ref="E49:F49"/>
    <mergeCell ref="E50:F50"/>
    <mergeCell ref="E51:F51"/>
    <mergeCell ref="E73:F73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63:F63"/>
    <mergeCell ref="E12:F12"/>
    <mergeCell ref="E13:F13"/>
  </mergeCells>
  <phoneticPr fontId="18"/>
  <dataValidations count="2">
    <dataValidation type="list" allowBlank="1" showInputMessage="1" showErrorMessage="1" sqref="E8:E108" xr:uid="{B97E0D02-D21C-4F45-9B45-B0CCC3234B58}">
      <formula1>"○"</formula1>
    </dataValidation>
    <dataValidation type="list" allowBlank="1" showInputMessage="1" showErrorMessage="1" sqref="B8:B108" xr:uid="{9B21FEB2-D1A4-455F-AAAD-C021FB92AAA8}">
      <formula1>"スギ,ヒノキ,その他,北山丸太"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webPublishItems count="1">
    <webPublishItem id="21715" divId="京都市内産原木丸太等仕入台帳（８号様式）.docx_21715" sourceType="range" sourceRef="A1:E108" destinationFile="\\192.168.0.6\市域産材協会\供給補助事業\05年度供給事業（住宅・店舗）\京都市木材地産表示制度実施要項・要領【最終案】\京都市内産原木丸太等仕入台帳（８号様式）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6E1E-7035-471F-8954-88D3123F7892}">
  <dimension ref="A1:J125"/>
  <sheetViews>
    <sheetView showGridLines="0" workbookViewId="0">
      <pane ySplit="7" topLeftCell="A107" activePane="bottomLeft" state="frozen"/>
      <selection pane="bottomLeft" activeCell="A7" sqref="A7"/>
    </sheetView>
  </sheetViews>
  <sheetFormatPr defaultRowHeight="13.5" x14ac:dyDescent="0.15"/>
  <cols>
    <col min="1" max="3" width="14.125" style="46" customWidth="1"/>
    <col min="4" max="4" width="8.5" style="46" bestFit="1" customWidth="1"/>
    <col min="5" max="5" width="3.875" style="46" bestFit="1" customWidth="1"/>
    <col min="6" max="6" width="6.875" style="46" customWidth="1"/>
    <col min="7" max="7" width="3.375" style="46" bestFit="1" customWidth="1"/>
    <col min="8" max="8" width="8.5" style="46" bestFit="1" customWidth="1"/>
    <col min="9" max="9" width="3.875" style="46" bestFit="1" customWidth="1"/>
    <col min="10" max="16384" width="9" style="46"/>
  </cols>
  <sheetData>
    <row r="1" spans="1:10" x14ac:dyDescent="0.15">
      <c r="A1" s="108" t="s">
        <v>8</v>
      </c>
      <c r="B1" s="109"/>
      <c r="C1" s="109"/>
      <c r="D1" s="109"/>
      <c r="E1" s="109"/>
      <c r="F1" s="109"/>
      <c r="G1" s="45"/>
      <c r="H1" s="45"/>
      <c r="I1" s="45"/>
    </row>
    <row r="2" spans="1:10" x14ac:dyDescent="0.15">
      <c r="A2" s="47"/>
      <c r="B2" s="45"/>
      <c r="C2" s="45"/>
      <c r="D2" s="45"/>
      <c r="E2" s="45"/>
      <c r="F2" s="45"/>
      <c r="G2" s="45"/>
      <c r="H2" s="45"/>
      <c r="I2" s="45"/>
    </row>
    <row r="3" spans="1:10" x14ac:dyDescent="0.15">
      <c r="A3" s="110" t="s">
        <v>7</v>
      </c>
      <c r="B3" s="109"/>
      <c r="C3" s="109"/>
      <c r="D3" s="109"/>
      <c r="E3" s="109"/>
      <c r="F3" s="109"/>
      <c r="G3" s="45"/>
      <c r="H3" s="45"/>
      <c r="I3" s="45"/>
    </row>
    <row r="4" spans="1:10" ht="17.25" customHeight="1" x14ac:dyDescent="0.15">
      <c r="A4" s="48"/>
      <c r="B4" s="45"/>
      <c r="C4" s="45"/>
      <c r="D4" s="45"/>
      <c r="E4" s="45"/>
      <c r="F4" s="45"/>
      <c r="G4" s="45"/>
      <c r="H4" s="45"/>
      <c r="I4" s="45"/>
    </row>
    <row r="5" spans="1:10" ht="13.5" customHeight="1" x14ac:dyDescent="0.15">
      <c r="A5" s="45"/>
      <c r="B5" s="45"/>
      <c r="C5" s="67" t="s">
        <v>6</v>
      </c>
      <c r="D5" s="94" t="str">
        <f>IF(出荷実績報告書!F5="","",出荷実績報告書!F5)</f>
        <v/>
      </c>
      <c r="E5" s="94"/>
      <c r="F5" s="94"/>
      <c r="G5" s="94"/>
      <c r="H5" s="94"/>
      <c r="I5" s="94"/>
    </row>
    <row r="6" spans="1:10" ht="32.25" customHeight="1" thickBot="1" x14ac:dyDescent="0.2">
      <c r="A6" s="182" t="s">
        <v>90</v>
      </c>
      <c r="B6" s="91"/>
      <c r="C6" s="91"/>
      <c r="D6" s="91"/>
      <c r="E6" s="91"/>
      <c r="F6" s="91"/>
      <c r="G6" s="91"/>
      <c r="H6" s="91"/>
      <c r="I6" s="91"/>
    </row>
    <row r="7" spans="1:10" ht="27.75" customHeight="1" thickBot="1" x14ac:dyDescent="0.2">
      <c r="A7" s="49" t="s">
        <v>11</v>
      </c>
      <c r="B7" s="50" t="s">
        <v>5</v>
      </c>
      <c r="C7" s="50" t="s">
        <v>3</v>
      </c>
      <c r="D7" s="100" t="s">
        <v>55</v>
      </c>
      <c r="E7" s="101"/>
      <c r="F7" s="100" t="s">
        <v>9</v>
      </c>
      <c r="G7" s="101"/>
      <c r="H7" s="100" t="s">
        <v>42</v>
      </c>
      <c r="I7" s="101"/>
      <c r="J7" s="51"/>
    </row>
    <row r="8" spans="1:10" ht="14.25" thickBot="1" x14ac:dyDescent="0.2">
      <c r="A8" s="73"/>
      <c r="B8" s="74"/>
      <c r="C8" s="74"/>
      <c r="D8" s="75"/>
      <c r="E8" s="61" t="str">
        <f>IF(C8="","",IF(C8="北山丸太","本","m3"))</f>
        <v/>
      </c>
      <c r="F8" s="92"/>
      <c r="G8" s="93"/>
      <c r="H8" s="92"/>
      <c r="I8" s="93"/>
      <c r="J8" s="52" t="str">
        <f>IF(AND(F8="○",H8="○"),"原木にはみやこ杣木出荷証明書を発行できません。","")</f>
        <v/>
      </c>
    </row>
    <row r="9" spans="1:10" ht="14.25" thickBot="1" x14ac:dyDescent="0.2">
      <c r="A9" s="73"/>
      <c r="B9" s="74"/>
      <c r="C9" s="74"/>
      <c r="D9" s="76"/>
      <c r="E9" s="61" t="str">
        <f t="shared" ref="E9:E72" si="0">IF(C9="","",IF(C9="北山丸太","本","m3"))</f>
        <v/>
      </c>
      <c r="F9" s="92"/>
      <c r="G9" s="93"/>
      <c r="H9" s="92"/>
      <c r="I9" s="93"/>
      <c r="J9" s="52" t="str">
        <f t="shared" ref="J9:J113" si="1">IF(AND(F9="○",H9="○"),"原木にはみやこ杣木出荷証明書を発行できません。","")</f>
        <v/>
      </c>
    </row>
    <row r="10" spans="1:10" ht="14.25" thickBot="1" x14ac:dyDescent="0.2">
      <c r="A10" s="73"/>
      <c r="B10" s="74"/>
      <c r="C10" s="74"/>
      <c r="D10" s="76"/>
      <c r="E10" s="61" t="str">
        <f t="shared" si="0"/>
        <v/>
      </c>
      <c r="F10" s="92"/>
      <c r="G10" s="93"/>
      <c r="H10" s="92"/>
      <c r="I10" s="93"/>
      <c r="J10" s="52" t="str">
        <f t="shared" ref="J10:J59" si="2">IF(AND(F10="○",H10="○"),"原木にはみやこ杣木出荷証明書を発行できません。","")</f>
        <v/>
      </c>
    </row>
    <row r="11" spans="1:10" ht="14.25" thickBot="1" x14ac:dyDescent="0.2">
      <c r="A11" s="73"/>
      <c r="B11" s="74"/>
      <c r="C11" s="74"/>
      <c r="D11" s="76"/>
      <c r="E11" s="61" t="str">
        <f t="shared" si="0"/>
        <v/>
      </c>
      <c r="F11" s="92"/>
      <c r="G11" s="93"/>
      <c r="H11" s="92"/>
      <c r="I11" s="93"/>
      <c r="J11" s="52" t="str">
        <f t="shared" si="2"/>
        <v/>
      </c>
    </row>
    <row r="12" spans="1:10" ht="14.25" thickBot="1" x14ac:dyDescent="0.2">
      <c r="A12" s="73"/>
      <c r="B12" s="74"/>
      <c r="C12" s="74"/>
      <c r="D12" s="76"/>
      <c r="E12" s="61" t="str">
        <f t="shared" si="0"/>
        <v/>
      </c>
      <c r="F12" s="92"/>
      <c r="G12" s="93"/>
      <c r="H12" s="92"/>
      <c r="I12" s="93"/>
      <c r="J12" s="52" t="str">
        <f t="shared" si="2"/>
        <v/>
      </c>
    </row>
    <row r="13" spans="1:10" ht="14.25" thickBot="1" x14ac:dyDescent="0.2">
      <c r="A13" s="73"/>
      <c r="B13" s="74"/>
      <c r="C13" s="74"/>
      <c r="D13" s="76"/>
      <c r="E13" s="61" t="str">
        <f t="shared" si="0"/>
        <v/>
      </c>
      <c r="F13" s="92"/>
      <c r="G13" s="93"/>
      <c r="H13" s="92"/>
      <c r="I13" s="93"/>
      <c r="J13" s="52" t="str">
        <f t="shared" si="2"/>
        <v/>
      </c>
    </row>
    <row r="14" spans="1:10" ht="14.25" thickBot="1" x14ac:dyDescent="0.2">
      <c r="A14" s="73"/>
      <c r="B14" s="74"/>
      <c r="C14" s="74"/>
      <c r="D14" s="76"/>
      <c r="E14" s="61" t="str">
        <f t="shared" si="0"/>
        <v/>
      </c>
      <c r="F14" s="92"/>
      <c r="G14" s="93"/>
      <c r="H14" s="92"/>
      <c r="I14" s="93"/>
      <c r="J14" s="52" t="str">
        <f t="shared" si="2"/>
        <v/>
      </c>
    </row>
    <row r="15" spans="1:10" ht="14.25" thickBot="1" x14ac:dyDescent="0.2">
      <c r="A15" s="73"/>
      <c r="B15" s="74"/>
      <c r="C15" s="74"/>
      <c r="D15" s="76"/>
      <c r="E15" s="61" t="str">
        <f t="shared" si="0"/>
        <v/>
      </c>
      <c r="F15" s="92"/>
      <c r="G15" s="93"/>
      <c r="H15" s="92"/>
      <c r="I15" s="93"/>
      <c r="J15" s="52" t="str">
        <f t="shared" si="2"/>
        <v/>
      </c>
    </row>
    <row r="16" spans="1:10" ht="14.25" thickBot="1" x14ac:dyDescent="0.2">
      <c r="A16" s="73"/>
      <c r="B16" s="74"/>
      <c r="C16" s="74"/>
      <c r="D16" s="76"/>
      <c r="E16" s="61" t="str">
        <f t="shared" si="0"/>
        <v/>
      </c>
      <c r="F16" s="92"/>
      <c r="G16" s="93"/>
      <c r="H16" s="92"/>
      <c r="I16" s="93"/>
      <c r="J16" s="52" t="str">
        <f t="shared" si="2"/>
        <v/>
      </c>
    </row>
    <row r="17" spans="1:10" ht="14.25" thickBot="1" x14ac:dyDescent="0.2">
      <c r="A17" s="73"/>
      <c r="B17" s="74"/>
      <c r="C17" s="74"/>
      <c r="D17" s="76"/>
      <c r="E17" s="61" t="str">
        <f t="shared" si="0"/>
        <v/>
      </c>
      <c r="F17" s="92"/>
      <c r="G17" s="93"/>
      <c r="H17" s="92"/>
      <c r="I17" s="93"/>
      <c r="J17" s="52" t="str">
        <f t="shared" si="2"/>
        <v/>
      </c>
    </row>
    <row r="18" spans="1:10" ht="14.25" thickBot="1" x14ac:dyDescent="0.2">
      <c r="A18" s="73"/>
      <c r="B18" s="74"/>
      <c r="C18" s="74"/>
      <c r="D18" s="76"/>
      <c r="E18" s="61" t="str">
        <f t="shared" si="0"/>
        <v/>
      </c>
      <c r="F18" s="92"/>
      <c r="G18" s="93"/>
      <c r="H18" s="92"/>
      <c r="I18" s="93"/>
      <c r="J18" s="52" t="str">
        <f t="shared" si="2"/>
        <v/>
      </c>
    </row>
    <row r="19" spans="1:10" ht="14.25" thickBot="1" x14ac:dyDescent="0.2">
      <c r="A19" s="73"/>
      <c r="B19" s="74"/>
      <c r="C19" s="74"/>
      <c r="D19" s="76"/>
      <c r="E19" s="61" t="str">
        <f t="shared" si="0"/>
        <v/>
      </c>
      <c r="F19" s="92"/>
      <c r="G19" s="93"/>
      <c r="H19" s="92"/>
      <c r="I19" s="93"/>
      <c r="J19" s="52" t="str">
        <f t="shared" si="2"/>
        <v/>
      </c>
    </row>
    <row r="20" spans="1:10" ht="14.25" thickBot="1" x14ac:dyDescent="0.2">
      <c r="A20" s="73"/>
      <c r="B20" s="74"/>
      <c r="C20" s="74"/>
      <c r="D20" s="76"/>
      <c r="E20" s="61" t="str">
        <f t="shared" si="0"/>
        <v/>
      </c>
      <c r="F20" s="92"/>
      <c r="G20" s="93"/>
      <c r="H20" s="92"/>
      <c r="I20" s="93"/>
      <c r="J20" s="52" t="str">
        <f t="shared" si="2"/>
        <v/>
      </c>
    </row>
    <row r="21" spans="1:10" ht="14.25" thickBot="1" x14ac:dyDescent="0.2">
      <c r="A21" s="73"/>
      <c r="B21" s="74"/>
      <c r="C21" s="74"/>
      <c r="D21" s="76"/>
      <c r="E21" s="61" t="str">
        <f t="shared" si="0"/>
        <v/>
      </c>
      <c r="F21" s="92"/>
      <c r="G21" s="93"/>
      <c r="H21" s="92"/>
      <c r="I21" s="93"/>
      <c r="J21" s="52" t="str">
        <f t="shared" si="2"/>
        <v/>
      </c>
    </row>
    <row r="22" spans="1:10" ht="14.25" thickBot="1" x14ac:dyDescent="0.2">
      <c r="A22" s="73"/>
      <c r="B22" s="74"/>
      <c r="C22" s="74"/>
      <c r="D22" s="76"/>
      <c r="E22" s="61" t="str">
        <f t="shared" si="0"/>
        <v/>
      </c>
      <c r="F22" s="92"/>
      <c r="G22" s="93"/>
      <c r="H22" s="92"/>
      <c r="I22" s="93"/>
      <c r="J22" s="52" t="str">
        <f t="shared" si="2"/>
        <v/>
      </c>
    </row>
    <row r="23" spans="1:10" ht="14.25" thickBot="1" x14ac:dyDescent="0.2">
      <c r="A23" s="73"/>
      <c r="B23" s="74"/>
      <c r="C23" s="74"/>
      <c r="D23" s="76"/>
      <c r="E23" s="61" t="str">
        <f t="shared" si="0"/>
        <v/>
      </c>
      <c r="F23" s="92"/>
      <c r="G23" s="93"/>
      <c r="H23" s="92"/>
      <c r="I23" s="93"/>
      <c r="J23" s="52" t="str">
        <f t="shared" si="2"/>
        <v/>
      </c>
    </row>
    <row r="24" spans="1:10" ht="14.25" thickBot="1" x14ac:dyDescent="0.2">
      <c r="A24" s="73"/>
      <c r="B24" s="74"/>
      <c r="C24" s="74"/>
      <c r="D24" s="76"/>
      <c r="E24" s="61" t="str">
        <f t="shared" si="0"/>
        <v/>
      </c>
      <c r="F24" s="92"/>
      <c r="G24" s="93"/>
      <c r="H24" s="92"/>
      <c r="I24" s="93"/>
      <c r="J24" s="52" t="str">
        <f t="shared" si="2"/>
        <v/>
      </c>
    </row>
    <row r="25" spans="1:10" ht="14.25" thickBot="1" x14ac:dyDescent="0.2">
      <c r="A25" s="73"/>
      <c r="B25" s="74"/>
      <c r="C25" s="74"/>
      <c r="D25" s="76"/>
      <c r="E25" s="61" t="str">
        <f t="shared" si="0"/>
        <v/>
      </c>
      <c r="F25" s="92"/>
      <c r="G25" s="93"/>
      <c r="H25" s="92"/>
      <c r="I25" s="93"/>
      <c r="J25" s="52" t="str">
        <f t="shared" si="2"/>
        <v/>
      </c>
    </row>
    <row r="26" spans="1:10" ht="14.25" thickBot="1" x14ac:dyDescent="0.2">
      <c r="A26" s="73"/>
      <c r="B26" s="74"/>
      <c r="C26" s="74"/>
      <c r="D26" s="76"/>
      <c r="E26" s="61" t="str">
        <f t="shared" si="0"/>
        <v/>
      </c>
      <c r="F26" s="92"/>
      <c r="G26" s="93"/>
      <c r="H26" s="92"/>
      <c r="I26" s="93"/>
      <c r="J26" s="52" t="str">
        <f t="shared" si="2"/>
        <v/>
      </c>
    </row>
    <row r="27" spans="1:10" ht="14.25" thickBot="1" x14ac:dyDescent="0.2">
      <c r="A27" s="73"/>
      <c r="B27" s="74"/>
      <c r="C27" s="74"/>
      <c r="D27" s="76"/>
      <c r="E27" s="61" t="str">
        <f t="shared" si="0"/>
        <v/>
      </c>
      <c r="F27" s="92"/>
      <c r="G27" s="93"/>
      <c r="H27" s="92"/>
      <c r="I27" s="93"/>
      <c r="J27" s="52" t="str">
        <f t="shared" si="2"/>
        <v/>
      </c>
    </row>
    <row r="28" spans="1:10" ht="14.25" thickBot="1" x14ac:dyDescent="0.2">
      <c r="A28" s="73"/>
      <c r="B28" s="74"/>
      <c r="C28" s="74"/>
      <c r="D28" s="76"/>
      <c r="E28" s="61" t="str">
        <f t="shared" si="0"/>
        <v/>
      </c>
      <c r="F28" s="92"/>
      <c r="G28" s="93"/>
      <c r="H28" s="92"/>
      <c r="I28" s="93"/>
      <c r="J28" s="52" t="str">
        <f t="shared" si="2"/>
        <v/>
      </c>
    </row>
    <row r="29" spans="1:10" ht="14.25" thickBot="1" x14ac:dyDescent="0.2">
      <c r="A29" s="73"/>
      <c r="B29" s="74"/>
      <c r="C29" s="74"/>
      <c r="D29" s="76"/>
      <c r="E29" s="61" t="str">
        <f t="shared" si="0"/>
        <v/>
      </c>
      <c r="F29" s="92"/>
      <c r="G29" s="93"/>
      <c r="H29" s="92"/>
      <c r="I29" s="93"/>
      <c r="J29" s="52" t="str">
        <f t="shared" si="2"/>
        <v/>
      </c>
    </row>
    <row r="30" spans="1:10" ht="14.25" thickBot="1" x14ac:dyDescent="0.2">
      <c r="A30" s="73"/>
      <c r="B30" s="74"/>
      <c r="C30" s="74"/>
      <c r="D30" s="76"/>
      <c r="E30" s="61" t="str">
        <f t="shared" si="0"/>
        <v/>
      </c>
      <c r="F30" s="92"/>
      <c r="G30" s="93"/>
      <c r="H30" s="92"/>
      <c r="I30" s="93"/>
      <c r="J30" s="52" t="str">
        <f t="shared" si="2"/>
        <v/>
      </c>
    </row>
    <row r="31" spans="1:10" ht="14.25" thickBot="1" x14ac:dyDescent="0.2">
      <c r="A31" s="73"/>
      <c r="B31" s="74"/>
      <c r="C31" s="74"/>
      <c r="D31" s="76"/>
      <c r="E31" s="61" t="str">
        <f t="shared" si="0"/>
        <v/>
      </c>
      <c r="F31" s="92"/>
      <c r="G31" s="93"/>
      <c r="H31" s="92"/>
      <c r="I31" s="93"/>
      <c r="J31" s="52" t="str">
        <f t="shared" si="2"/>
        <v/>
      </c>
    </row>
    <row r="32" spans="1:10" ht="14.25" thickBot="1" x14ac:dyDescent="0.2">
      <c r="A32" s="73"/>
      <c r="B32" s="74"/>
      <c r="C32" s="74"/>
      <c r="D32" s="76"/>
      <c r="E32" s="61" t="str">
        <f t="shared" si="0"/>
        <v/>
      </c>
      <c r="F32" s="92"/>
      <c r="G32" s="93"/>
      <c r="H32" s="92"/>
      <c r="I32" s="93"/>
      <c r="J32" s="52" t="str">
        <f t="shared" si="2"/>
        <v/>
      </c>
    </row>
    <row r="33" spans="1:10" ht="14.25" thickBot="1" x14ac:dyDescent="0.2">
      <c r="A33" s="73"/>
      <c r="B33" s="74"/>
      <c r="C33" s="74"/>
      <c r="D33" s="76"/>
      <c r="E33" s="61" t="str">
        <f t="shared" si="0"/>
        <v/>
      </c>
      <c r="F33" s="92"/>
      <c r="G33" s="93"/>
      <c r="H33" s="92"/>
      <c r="I33" s="93"/>
      <c r="J33" s="52" t="str">
        <f t="shared" si="2"/>
        <v/>
      </c>
    </row>
    <row r="34" spans="1:10" ht="14.25" thickBot="1" x14ac:dyDescent="0.2">
      <c r="A34" s="73"/>
      <c r="B34" s="74"/>
      <c r="C34" s="74"/>
      <c r="D34" s="76"/>
      <c r="E34" s="61" t="str">
        <f t="shared" si="0"/>
        <v/>
      </c>
      <c r="F34" s="92"/>
      <c r="G34" s="93"/>
      <c r="H34" s="92"/>
      <c r="I34" s="93"/>
      <c r="J34" s="52" t="str">
        <f t="shared" si="2"/>
        <v/>
      </c>
    </row>
    <row r="35" spans="1:10" ht="14.25" thickBot="1" x14ac:dyDescent="0.2">
      <c r="A35" s="73"/>
      <c r="B35" s="74"/>
      <c r="C35" s="74"/>
      <c r="D35" s="76"/>
      <c r="E35" s="61" t="str">
        <f t="shared" si="0"/>
        <v/>
      </c>
      <c r="F35" s="92"/>
      <c r="G35" s="93"/>
      <c r="H35" s="92"/>
      <c r="I35" s="93"/>
      <c r="J35" s="52" t="str">
        <f t="shared" si="2"/>
        <v/>
      </c>
    </row>
    <row r="36" spans="1:10" ht="14.25" thickBot="1" x14ac:dyDescent="0.2">
      <c r="A36" s="73"/>
      <c r="B36" s="74"/>
      <c r="C36" s="74"/>
      <c r="D36" s="76"/>
      <c r="E36" s="61" t="str">
        <f t="shared" si="0"/>
        <v/>
      </c>
      <c r="F36" s="92"/>
      <c r="G36" s="93"/>
      <c r="H36" s="92"/>
      <c r="I36" s="93"/>
      <c r="J36" s="52" t="str">
        <f t="shared" si="2"/>
        <v/>
      </c>
    </row>
    <row r="37" spans="1:10" ht="14.25" thickBot="1" x14ac:dyDescent="0.2">
      <c r="A37" s="73"/>
      <c r="B37" s="74"/>
      <c r="C37" s="74"/>
      <c r="D37" s="76"/>
      <c r="E37" s="61" t="str">
        <f t="shared" si="0"/>
        <v/>
      </c>
      <c r="F37" s="92"/>
      <c r="G37" s="93"/>
      <c r="H37" s="92"/>
      <c r="I37" s="93"/>
      <c r="J37" s="52" t="str">
        <f t="shared" si="2"/>
        <v/>
      </c>
    </row>
    <row r="38" spans="1:10" ht="14.25" thickBot="1" x14ac:dyDescent="0.2">
      <c r="A38" s="73"/>
      <c r="B38" s="74"/>
      <c r="C38" s="74"/>
      <c r="D38" s="76"/>
      <c r="E38" s="61" t="str">
        <f t="shared" si="0"/>
        <v/>
      </c>
      <c r="F38" s="92"/>
      <c r="G38" s="93"/>
      <c r="H38" s="92"/>
      <c r="I38" s="93"/>
      <c r="J38" s="52" t="str">
        <f t="shared" si="2"/>
        <v/>
      </c>
    </row>
    <row r="39" spans="1:10" ht="14.25" thickBot="1" x14ac:dyDescent="0.2">
      <c r="A39" s="73"/>
      <c r="B39" s="74"/>
      <c r="C39" s="74"/>
      <c r="D39" s="76"/>
      <c r="E39" s="61" t="str">
        <f t="shared" si="0"/>
        <v/>
      </c>
      <c r="F39" s="92"/>
      <c r="G39" s="93"/>
      <c r="H39" s="92"/>
      <c r="I39" s="93"/>
      <c r="J39" s="52" t="str">
        <f t="shared" si="2"/>
        <v/>
      </c>
    </row>
    <row r="40" spans="1:10" ht="14.25" thickBot="1" x14ac:dyDescent="0.2">
      <c r="A40" s="73"/>
      <c r="B40" s="74"/>
      <c r="C40" s="74"/>
      <c r="D40" s="76"/>
      <c r="E40" s="61" t="str">
        <f t="shared" si="0"/>
        <v/>
      </c>
      <c r="F40" s="92"/>
      <c r="G40" s="93"/>
      <c r="H40" s="92"/>
      <c r="I40" s="93"/>
      <c r="J40" s="52" t="str">
        <f t="shared" si="2"/>
        <v/>
      </c>
    </row>
    <row r="41" spans="1:10" ht="14.25" thickBot="1" x14ac:dyDescent="0.2">
      <c r="A41" s="73"/>
      <c r="B41" s="74"/>
      <c r="C41" s="74"/>
      <c r="D41" s="76"/>
      <c r="E41" s="61" t="str">
        <f t="shared" si="0"/>
        <v/>
      </c>
      <c r="F41" s="92"/>
      <c r="G41" s="93"/>
      <c r="H41" s="92"/>
      <c r="I41" s="93"/>
      <c r="J41" s="52" t="str">
        <f t="shared" si="2"/>
        <v/>
      </c>
    </row>
    <row r="42" spans="1:10" ht="14.25" thickBot="1" x14ac:dyDescent="0.2">
      <c r="A42" s="73"/>
      <c r="B42" s="74"/>
      <c r="C42" s="74"/>
      <c r="D42" s="76"/>
      <c r="E42" s="61" t="str">
        <f t="shared" si="0"/>
        <v/>
      </c>
      <c r="F42" s="92"/>
      <c r="G42" s="93"/>
      <c r="H42" s="92"/>
      <c r="I42" s="93"/>
      <c r="J42" s="52" t="str">
        <f t="shared" si="2"/>
        <v/>
      </c>
    </row>
    <row r="43" spans="1:10" ht="14.25" thickBot="1" x14ac:dyDescent="0.2">
      <c r="A43" s="73"/>
      <c r="B43" s="74"/>
      <c r="C43" s="74"/>
      <c r="D43" s="76"/>
      <c r="E43" s="61" t="str">
        <f t="shared" si="0"/>
        <v/>
      </c>
      <c r="F43" s="92"/>
      <c r="G43" s="93"/>
      <c r="H43" s="92"/>
      <c r="I43" s="93"/>
      <c r="J43" s="52" t="str">
        <f t="shared" si="2"/>
        <v/>
      </c>
    </row>
    <row r="44" spans="1:10" ht="14.25" thickBot="1" x14ac:dyDescent="0.2">
      <c r="A44" s="73"/>
      <c r="B44" s="74"/>
      <c r="C44" s="74"/>
      <c r="D44" s="76"/>
      <c r="E44" s="61" t="str">
        <f t="shared" si="0"/>
        <v/>
      </c>
      <c r="F44" s="92"/>
      <c r="G44" s="93"/>
      <c r="H44" s="92"/>
      <c r="I44" s="93"/>
      <c r="J44" s="52" t="str">
        <f t="shared" si="2"/>
        <v/>
      </c>
    </row>
    <row r="45" spans="1:10" ht="14.25" thickBot="1" x14ac:dyDescent="0.2">
      <c r="A45" s="73"/>
      <c r="B45" s="74"/>
      <c r="C45" s="74"/>
      <c r="D45" s="76"/>
      <c r="E45" s="61" t="str">
        <f t="shared" si="0"/>
        <v/>
      </c>
      <c r="F45" s="92"/>
      <c r="G45" s="93"/>
      <c r="H45" s="92"/>
      <c r="I45" s="93"/>
      <c r="J45" s="52" t="str">
        <f t="shared" si="2"/>
        <v/>
      </c>
    </row>
    <row r="46" spans="1:10" ht="14.25" thickBot="1" x14ac:dyDescent="0.2">
      <c r="A46" s="73"/>
      <c r="B46" s="74"/>
      <c r="C46" s="74"/>
      <c r="D46" s="76"/>
      <c r="E46" s="61" t="str">
        <f t="shared" si="0"/>
        <v/>
      </c>
      <c r="F46" s="92"/>
      <c r="G46" s="93"/>
      <c r="H46" s="92"/>
      <c r="I46" s="93"/>
      <c r="J46" s="52" t="str">
        <f t="shared" si="2"/>
        <v/>
      </c>
    </row>
    <row r="47" spans="1:10" ht="14.25" thickBot="1" x14ac:dyDescent="0.2">
      <c r="A47" s="73"/>
      <c r="B47" s="74"/>
      <c r="C47" s="74"/>
      <c r="D47" s="76"/>
      <c r="E47" s="61" t="str">
        <f t="shared" si="0"/>
        <v/>
      </c>
      <c r="F47" s="92"/>
      <c r="G47" s="93"/>
      <c r="H47" s="92"/>
      <c r="I47" s="93"/>
      <c r="J47" s="52" t="str">
        <f t="shared" si="2"/>
        <v/>
      </c>
    </row>
    <row r="48" spans="1:10" ht="14.25" thickBot="1" x14ac:dyDescent="0.2">
      <c r="A48" s="73"/>
      <c r="B48" s="74"/>
      <c r="C48" s="74"/>
      <c r="D48" s="76"/>
      <c r="E48" s="61" t="str">
        <f t="shared" si="0"/>
        <v/>
      </c>
      <c r="F48" s="92"/>
      <c r="G48" s="93"/>
      <c r="H48" s="92"/>
      <c r="I48" s="93"/>
      <c r="J48" s="52" t="str">
        <f t="shared" si="2"/>
        <v/>
      </c>
    </row>
    <row r="49" spans="1:10" ht="14.25" thickBot="1" x14ac:dyDescent="0.2">
      <c r="A49" s="73"/>
      <c r="B49" s="74"/>
      <c r="C49" s="74"/>
      <c r="D49" s="76"/>
      <c r="E49" s="61" t="str">
        <f t="shared" si="0"/>
        <v/>
      </c>
      <c r="F49" s="92"/>
      <c r="G49" s="93"/>
      <c r="H49" s="92"/>
      <c r="I49" s="93"/>
      <c r="J49" s="52" t="str">
        <f t="shared" si="2"/>
        <v/>
      </c>
    </row>
    <row r="50" spans="1:10" ht="14.25" thickBot="1" x14ac:dyDescent="0.2">
      <c r="A50" s="73"/>
      <c r="B50" s="74"/>
      <c r="C50" s="74"/>
      <c r="D50" s="76"/>
      <c r="E50" s="61" t="str">
        <f t="shared" si="0"/>
        <v/>
      </c>
      <c r="F50" s="92"/>
      <c r="G50" s="93"/>
      <c r="H50" s="92"/>
      <c r="I50" s="93"/>
      <c r="J50" s="52" t="str">
        <f t="shared" si="2"/>
        <v/>
      </c>
    </row>
    <row r="51" spans="1:10" ht="14.25" thickBot="1" x14ac:dyDescent="0.2">
      <c r="A51" s="73"/>
      <c r="B51" s="74"/>
      <c r="C51" s="74"/>
      <c r="D51" s="76"/>
      <c r="E51" s="61" t="str">
        <f t="shared" si="0"/>
        <v/>
      </c>
      <c r="F51" s="92"/>
      <c r="G51" s="93"/>
      <c r="H51" s="92"/>
      <c r="I51" s="93"/>
      <c r="J51" s="52" t="str">
        <f t="shared" si="2"/>
        <v/>
      </c>
    </row>
    <row r="52" spans="1:10" ht="14.25" thickBot="1" x14ac:dyDescent="0.2">
      <c r="A52" s="73"/>
      <c r="B52" s="74"/>
      <c r="C52" s="74"/>
      <c r="D52" s="76"/>
      <c r="E52" s="61" t="str">
        <f t="shared" si="0"/>
        <v/>
      </c>
      <c r="F52" s="92"/>
      <c r="G52" s="93"/>
      <c r="H52" s="92"/>
      <c r="I52" s="93"/>
      <c r="J52" s="52" t="str">
        <f t="shared" si="2"/>
        <v/>
      </c>
    </row>
    <row r="53" spans="1:10" ht="14.25" thickBot="1" x14ac:dyDescent="0.2">
      <c r="A53" s="73"/>
      <c r="B53" s="74"/>
      <c r="C53" s="74"/>
      <c r="D53" s="76"/>
      <c r="E53" s="61" t="str">
        <f t="shared" si="0"/>
        <v/>
      </c>
      <c r="F53" s="92"/>
      <c r="G53" s="93"/>
      <c r="H53" s="92"/>
      <c r="I53" s="93"/>
      <c r="J53" s="52" t="str">
        <f t="shared" si="2"/>
        <v/>
      </c>
    </row>
    <row r="54" spans="1:10" ht="14.25" thickBot="1" x14ac:dyDescent="0.2">
      <c r="A54" s="73"/>
      <c r="B54" s="74"/>
      <c r="C54" s="74"/>
      <c r="D54" s="76"/>
      <c r="E54" s="61" t="str">
        <f t="shared" si="0"/>
        <v/>
      </c>
      <c r="F54" s="92"/>
      <c r="G54" s="93"/>
      <c r="H54" s="92"/>
      <c r="I54" s="93"/>
      <c r="J54" s="52" t="str">
        <f t="shared" si="2"/>
        <v/>
      </c>
    </row>
    <row r="55" spans="1:10" ht="14.25" thickBot="1" x14ac:dyDescent="0.2">
      <c r="A55" s="73"/>
      <c r="B55" s="74"/>
      <c r="C55" s="74"/>
      <c r="D55" s="76"/>
      <c r="E55" s="61" t="str">
        <f t="shared" si="0"/>
        <v/>
      </c>
      <c r="F55" s="92"/>
      <c r="G55" s="93"/>
      <c r="H55" s="92"/>
      <c r="I55" s="93"/>
      <c r="J55" s="52" t="str">
        <f t="shared" si="2"/>
        <v/>
      </c>
    </row>
    <row r="56" spans="1:10" ht="14.25" thickBot="1" x14ac:dyDescent="0.2">
      <c r="A56" s="73"/>
      <c r="B56" s="74"/>
      <c r="C56" s="74"/>
      <c r="D56" s="76"/>
      <c r="E56" s="61" t="str">
        <f t="shared" si="0"/>
        <v/>
      </c>
      <c r="F56" s="92"/>
      <c r="G56" s="93"/>
      <c r="H56" s="92"/>
      <c r="I56" s="93"/>
      <c r="J56" s="52" t="str">
        <f t="shared" si="2"/>
        <v/>
      </c>
    </row>
    <row r="57" spans="1:10" ht="14.25" thickBot="1" x14ac:dyDescent="0.2">
      <c r="A57" s="73"/>
      <c r="B57" s="74"/>
      <c r="C57" s="74"/>
      <c r="D57" s="76"/>
      <c r="E57" s="61" t="str">
        <f t="shared" si="0"/>
        <v/>
      </c>
      <c r="F57" s="92"/>
      <c r="G57" s="93"/>
      <c r="H57" s="92"/>
      <c r="I57" s="93"/>
      <c r="J57" s="52" t="str">
        <f t="shared" si="2"/>
        <v/>
      </c>
    </row>
    <row r="58" spans="1:10" ht="14.25" thickBot="1" x14ac:dyDescent="0.2">
      <c r="A58" s="73"/>
      <c r="B58" s="74"/>
      <c r="C58" s="74"/>
      <c r="D58" s="76"/>
      <c r="E58" s="61" t="str">
        <f t="shared" si="0"/>
        <v/>
      </c>
      <c r="F58" s="92"/>
      <c r="G58" s="93"/>
      <c r="H58" s="92"/>
      <c r="I58" s="93"/>
      <c r="J58" s="52" t="str">
        <f t="shared" si="2"/>
        <v/>
      </c>
    </row>
    <row r="59" spans="1:10" ht="14.25" thickBot="1" x14ac:dyDescent="0.2">
      <c r="A59" s="73"/>
      <c r="B59" s="74"/>
      <c r="C59" s="74"/>
      <c r="D59" s="76"/>
      <c r="E59" s="61" t="str">
        <f t="shared" si="0"/>
        <v/>
      </c>
      <c r="F59" s="92"/>
      <c r="G59" s="93"/>
      <c r="H59" s="92"/>
      <c r="I59" s="93"/>
      <c r="J59" s="52" t="str">
        <f t="shared" si="2"/>
        <v/>
      </c>
    </row>
    <row r="60" spans="1:10" ht="14.25" thickBot="1" x14ac:dyDescent="0.2">
      <c r="A60" s="73"/>
      <c r="B60" s="74"/>
      <c r="C60" s="74"/>
      <c r="D60" s="76"/>
      <c r="E60" s="61" t="str">
        <f t="shared" si="0"/>
        <v/>
      </c>
      <c r="F60" s="92"/>
      <c r="G60" s="93"/>
      <c r="H60" s="92"/>
      <c r="I60" s="93"/>
      <c r="J60" s="52" t="str">
        <f t="shared" si="1"/>
        <v/>
      </c>
    </row>
    <row r="61" spans="1:10" ht="14.25" thickBot="1" x14ac:dyDescent="0.2">
      <c r="A61" s="73"/>
      <c r="B61" s="74"/>
      <c r="C61" s="74"/>
      <c r="D61" s="76"/>
      <c r="E61" s="61" t="str">
        <f t="shared" si="0"/>
        <v/>
      </c>
      <c r="F61" s="92"/>
      <c r="G61" s="93"/>
      <c r="H61" s="92"/>
      <c r="I61" s="93"/>
      <c r="J61" s="52" t="str">
        <f t="shared" si="1"/>
        <v/>
      </c>
    </row>
    <row r="62" spans="1:10" ht="14.25" thickBot="1" x14ac:dyDescent="0.2">
      <c r="A62" s="73"/>
      <c r="B62" s="74"/>
      <c r="C62" s="74"/>
      <c r="D62" s="76"/>
      <c r="E62" s="61" t="str">
        <f t="shared" si="0"/>
        <v/>
      </c>
      <c r="F62" s="92"/>
      <c r="G62" s="93"/>
      <c r="H62" s="92"/>
      <c r="I62" s="93"/>
      <c r="J62" s="52" t="str">
        <f t="shared" si="1"/>
        <v/>
      </c>
    </row>
    <row r="63" spans="1:10" ht="14.25" thickBot="1" x14ac:dyDescent="0.2">
      <c r="A63" s="73"/>
      <c r="B63" s="74"/>
      <c r="C63" s="74"/>
      <c r="D63" s="76"/>
      <c r="E63" s="61" t="str">
        <f t="shared" si="0"/>
        <v/>
      </c>
      <c r="F63" s="92"/>
      <c r="G63" s="93"/>
      <c r="H63" s="92"/>
      <c r="I63" s="93"/>
      <c r="J63" s="52" t="str">
        <f t="shared" si="1"/>
        <v/>
      </c>
    </row>
    <row r="64" spans="1:10" ht="14.25" thickBot="1" x14ac:dyDescent="0.2">
      <c r="A64" s="73"/>
      <c r="B64" s="74"/>
      <c r="C64" s="74"/>
      <c r="D64" s="76"/>
      <c r="E64" s="61" t="str">
        <f t="shared" si="0"/>
        <v/>
      </c>
      <c r="F64" s="92"/>
      <c r="G64" s="93"/>
      <c r="H64" s="92"/>
      <c r="I64" s="93"/>
      <c r="J64" s="52" t="str">
        <f t="shared" si="1"/>
        <v/>
      </c>
    </row>
    <row r="65" spans="1:10" ht="14.25" thickBot="1" x14ac:dyDescent="0.2">
      <c r="A65" s="73"/>
      <c r="B65" s="74"/>
      <c r="C65" s="74"/>
      <c r="D65" s="76"/>
      <c r="E65" s="61" t="str">
        <f t="shared" si="0"/>
        <v/>
      </c>
      <c r="F65" s="92"/>
      <c r="G65" s="93"/>
      <c r="H65" s="92"/>
      <c r="I65" s="93"/>
      <c r="J65" s="52" t="str">
        <f t="shared" si="1"/>
        <v/>
      </c>
    </row>
    <row r="66" spans="1:10" ht="14.25" thickBot="1" x14ac:dyDescent="0.2">
      <c r="A66" s="73"/>
      <c r="B66" s="74"/>
      <c r="C66" s="74"/>
      <c r="D66" s="76"/>
      <c r="E66" s="61" t="str">
        <f t="shared" si="0"/>
        <v/>
      </c>
      <c r="F66" s="92"/>
      <c r="G66" s="93"/>
      <c r="H66" s="92"/>
      <c r="I66" s="93"/>
      <c r="J66" s="52" t="str">
        <f t="shared" si="1"/>
        <v/>
      </c>
    </row>
    <row r="67" spans="1:10" ht="14.25" thickBot="1" x14ac:dyDescent="0.2">
      <c r="A67" s="73"/>
      <c r="B67" s="74"/>
      <c r="C67" s="74"/>
      <c r="D67" s="76"/>
      <c r="E67" s="61" t="str">
        <f t="shared" si="0"/>
        <v/>
      </c>
      <c r="F67" s="92"/>
      <c r="G67" s="93"/>
      <c r="H67" s="92"/>
      <c r="I67" s="93"/>
      <c r="J67" s="52" t="str">
        <f t="shared" si="1"/>
        <v/>
      </c>
    </row>
    <row r="68" spans="1:10" ht="14.25" thickBot="1" x14ac:dyDescent="0.2">
      <c r="A68" s="73"/>
      <c r="B68" s="74"/>
      <c r="C68" s="74"/>
      <c r="D68" s="76"/>
      <c r="E68" s="61" t="str">
        <f t="shared" si="0"/>
        <v/>
      </c>
      <c r="F68" s="92"/>
      <c r="G68" s="93"/>
      <c r="H68" s="92"/>
      <c r="I68" s="93"/>
      <c r="J68" s="52" t="str">
        <f t="shared" si="1"/>
        <v/>
      </c>
    </row>
    <row r="69" spans="1:10" ht="14.25" thickBot="1" x14ac:dyDescent="0.2">
      <c r="A69" s="73"/>
      <c r="B69" s="74"/>
      <c r="C69" s="74"/>
      <c r="D69" s="76"/>
      <c r="E69" s="61" t="str">
        <f t="shared" si="0"/>
        <v/>
      </c>
      <c r="F69" s="92"/>
      <c r="G69" s="93"/>
      <c r="H69" s="92"/>
      <c r="I69" s="93"/>
      <c r="J69" s="52" t="str">
        <f t="shared" si="1"/>
        <v/>
      </c>
    </row>
    <row r="70" spans="1:10" ht="14.25" thickBot="1" x14ac:dyDescent="0.2">
      <c r="A70" s="73"/>
      <c r="B70" s="74"/>
      <c r="C70" s="74"/>
      <c r="D70" s="76"/>
      <c r="E70" s="61" t="str">
        <f t="shared" si="0"/>
        <v/>
      </c>
      <c r="F70" s="92"/>
      <c r="G70" s="93"/>
      <c r="H70" s="92"/>
      <c r="I70" s="93"/>
      <c r="J70" s="52" t="str">
        <f t="shared" si="1"/>
        <v/>
      </c>
    </row>
    <row r="71" spans="1:10" ht="14.25" thickBot="1" x14ac:dyDescent="0.2">
      <c r="A71" s="73"/>
      <c r="B71" s="74"/>
      <c r="C71" s="74"/>
      <c r="D71" s="76"/>
      <c r="E71" s="61" t="str">
        <f t="shared" si="0"/>
        <v/>
      </c>
      <c r="F71" s="92"/>
      <c r="G71" s="93"/>
      <c r="H71" s="92"/>
      <c r="I71" s="93"/>
      <c r="J71" s="52" t="str">
        <f t="shared" si="1"/>
        <v/>
      </c>
    </row>
    <row r="72" spans="1:10" ht="14.25" thickBot="1" x14ac:dyDescent="0.2">
      <c r="A72" s="73"/>
      <c r="B72" s="74"/>
      <c r="C72" s="74"/>
      <c r="D72" s="76"/>
      <c r="E72" s="61" t="str">
        <f t="shared" si="0"/>
        <v/>
      </c>
      <c r="F72" s="92"/>
      <c r="G72" s="93"/>
      <c r="H72" s="92"/>
      <c r="I72" s="93"/>
      <c r="J72" s="52" t="str">
        <f t="shared" si="1"/>
        <v/>
      </c>
    </row>
    <row r="73" spans="1:10" ht="14.25" thickBot="1" x14ac:dyDescent="0.2">
      <c r="A73" s="73"/>
      <c r="B73" s="74"/>
      <c r="C73" s="74"/>
      <c r="D73" s="76"/>
      <c r="E73" s="61" t="str">
        <f t="shared" ref="E73:E113" si="3">IF(C73="","",IF(C73="北山丸太","本","m3"))</f>
        <v/>
      </c>
      <c r="F73" s="92"/>
      <c r="G73" s="93"/>
      <c r="H73" s="92"/>
      <c r="I73" s="93"/>
      <c r="J73" s="52" t="str">
        <f t="shared" si="1"/>
        <v/>
      </c>
    </row>
    <row r="74" spans="1:10" ht="14.25" thickBot="1" x14ac:dyDescent="0.2">
      <c r="A74" s="73"/>
      <c r="B74" s="74"/>
      <c r="C74" s="74"/>
      <c r="D74" s="76"/>
      <c r="E74" s="61" t="str">
        <f t="shared" si="3"/>
        <v/>
      </c>
      <c r="F74" s="92"/>
      <c r="G74" s="93"/>
      <c r="H74" s="92"/>
      <c r="I74" s="93"/>
      <c r="J74" s="52" t="str">
        <f t="shared" si="1"/>
        <v/>
      </c>
    </row>
    <row r="75" spans="1:10" ht="14.25" thickBot="1" x14ac:dyDescent="0.2">
      <c r="A75" s="73"/>
      <c r="B75" s="74"/>
      <c r="C75" s="74"/>
      <c r="D75" s="76"/>
      <c r="E75" s="61" t="str">
        <f t="shared" si="3"/>
        <v/>
      </c>
      <c r="F75" s="92"/>
      <c r="G75" s="93"/>
      <c r="H75" s="92"/>
      <c r="I75" s="93"/>
      <c r="J75" s="52" t="str">
        <f t="shared" si="1"/>
        <v/>
      </c>
    </row>
    <row r="76" spans="1:10" ht="14.25" thickBot="1" x14ac:dyDescent="0.2">
      <c r="A76" s="73"/>
      <c r="B76" s="74"/>
      <c r="C76" s="74"/>
      <c r="D76" s="76"/>
      <c r="E76" s="61" t="str">
        <f t="shared" si="3"/>
        <v/>
      </c>
      <c r="F76" s="92"/>
      <c r="G76" s="93"/>
      <c r="H76" s="92"/>
      <c r="I76" s="93"/>
      <c r="J76" s="52" t="str">
        <f t="shared" si="1"/>
        <v/>
      </c>
    </row>
    <row r="77" spans="1:10" ht="14.25" thickBot="1" x14ac:dyDescent="0.2">
      <c r="A77" s="73"/>
      <c r="B77" s="74"/>
      <c r="C77" s="74"/>
      <c r="D77" s="76"/>
      <c r="E77" s="61" t="str">
        <f t="shared" si="3"/>
        <v/>
      </c>
      <c r="F77" s="92"/>
      <c r="G77" s="93"/>
      <c r="H77" s="92"/>
      <c r="I77" s="93"/>
      <c r="J77" s="52" t="str">
        <f t="shared" si="1"/>
        <v/>
      </c>
    </row>
    <row r="78" spans="1:10" ht="14.25" thickBot="1" x14ac:dyDescent="0.2">
      <c r="A78" s="73"/>
      <c r="B78" s="74"/>
      <c r="C78" s="74"/>
      <c r="D78" s="76"/>
      <c r="E78" s="61" t="str">
        <f t="shared" si="3"/>
        <v/>
      </c>
      <c r="F78" s="92"/>
      <c r="G78" s="93"/>
      <c r="H78" s="92"/>
      <c r="I78" s="93"/>
      <c r="J78" s="52" t="str">
        <f t="shared" si="1"/>
        <v/>
      </c>
    </row>
    <row r="79" spans="1:10" ht="14.25" thickBot="1" x14ac:dyDescent="0.2">
      <c r="A79" s="73"/>
      <c r="B79" s="74"/>
      <c r="C79" s="74"/>
      <c r="D79" s="76"/>
      <c r="E79" s="61" t="str">
        <f t="shared" si="3"/>
        <v/>
      </c>
      <c r="F79" s="92"/>
      <c r="G79" s="93"/>
      <c r="H79" s="92"/>
      <c r="I79" s="93"/>
      <c r="J79" s="52" t="str">
        <f t="shared" ref="J79:J81" si="4">IF(AND(F79="○",H79="○"),"原木にはみやこ杣木出荷証明書を発行できません。","")</f>
        <v/>
      </c>
    </row>
    <row r="80" spans="1:10" ht="14.25" thickBot="1" x14ac:dyDescent="0.2">
      <c r="A80" s="73"/>
      <c r="B80" s="74"/>
      <c r="C80" s="74"/>
      <c r="D80" s="76"/>
      <c r="E80" s="61" t="str">
        <f t="shared" si="3"/>
        <v/>
      </c>
      <c r="F80" s="92"/>
      <c r="G80" s="93"/>
      <c r="H80" s="92"/>
      <c r="I80" s="93"/>
      <c r="J80" s="52" t="str">
        <f t="shared" si="4"/>
        <v/>
      </c>
    </row>
    <row r="81" spans="1:10" ht="14.25" thickBot="1" x14ac:dyDescent="0.2">
      <c r="A81" s="73"/>
      <c r="B81" s="74"/>
      <c r="C81" s="74"/>
      <c r="D81" s="76"/>
      <c r="E81" s="61" t="str">
        <f t="shared" si="3"/>
        <v/>
      </c>
      <c r="F81" s="92"/>
      <c r="G81" s="93"/>
      <c r="H81" s="92"/>
      <c r="I81" s="93"/>
      <c r="J81" s="52" t="str">
        <f t="shared" si="4"/>
        <v/>
      </c>
    </row>
    <row r="82" spans="1:10" ht="14.25" thickBot="1" x14ac:dyDescent="0.2">
      <c r="A82" s="73"/>
      <c r="B82" s="74"/>
      <c r="C82" s="74"/>
      <c r="D82" s="76"/>
      <c r="E82" s="61" t="str">
        <f t="shared" si="3"/>
        <v/>
      </c>
      <c r="F82" s="92"/>
      <c r="G82" s="93"/>
      <c r="H82" s="92"/>
      <c r="I82" s="93"/>
      <c r="J82" s="52" t="str">
        <f t="shared" ref="J82:J102" si="5">IF(AND(F82="○",H82="○"),"原木にはみやこ杣木出荷証明書を発行できません。","")</f>
        <v/>
      </c>
    </row>
    <row r="83" spans="1:10" ht="14.25" thickBot="1" x14ac:dyDescent="0.2">
      <c r="A83" s="73"/>
      <c r="B83" s="74"/>
      <c r="C83" s="74"/>
      <c r="D83" s="76"/>
      <c r="E83" s="61" t="str">
        <f t="shared" si="3"/>
        <v/>
      </c>
      <c r="F83" s="92"/>
      <c r="G83" s="93"/>
      <c r="H83" s="92"/>
      <c r="I83" s="93"/>
      <c r="J83" s="52" t="str">
        <f t="shared" si="5"/>
        <v/>
      </c>
    </row>
    <row r="84" spans="1:10" ht="14.25" thickBot="1" x14ac:dyDescent="0.2">
      <c r="A84" s="73"/>
      <c r="B84" s="74"/>
      <c r="C84" s="74"/>
      <c r="D84" s="76"/>
      <c r="E84" s="61" t="str">
        <f t="shared" si="3"/>
        <v/>
      </c>
      <c r="F84" s="92"/>
      <c r="G84" s="93"/>
      <c r="H84" s="92"/>
      <c r="I84" s="93"/>
      <c r="J84" s="52" t="str">
        <f t="shared" si="5"/>
        <v/>
      </c>
    </row>
    <row r="85" spans="1:10" ht="14.25" thickBot="1" x14ac:dyDescent="0.2">
      <c r="A85" s="73"/>
      <c r="B85" s="74"/>
      <c r="C85" s="74"/>
      <c r="D85" s="76"/>
      <c r="E85" s="61" t="str">
        <f t="shared" si="3"/>
        <v/>
      </c>
      <c r="F85" s="92"/>
      <c r="G85" s="93"/>
      <c r="H85" s="92"/>
      <c r="I85" s="93"/>
      <c r="J85" s="52" t="str">
        <f t="shared" ref="J85:J97" si="6">IF(AND(F85="○",H85="○"),"原木にはみやこ杣木出荷証明書を発行できません。","")</f>
        <v/>
      </c>
    </row>
    <row r="86" spans="1:10" ht="14.25" thickBot="1" x14ac:dyDescent="0.2">
      <c r="A86" s="73"/>
      <c r="B86" s="74"/>
      <c r="C86" s="74"/>
      <c r="D86" s="76"/>
      <c r="E86" s="61" t="str">
        <f t="shared" si="3"/>
        <v/>
      </c>
      <c r="F86" s="92"/>
      <c r="G86" s="93"/>
      <c r="H86" s="92"/>
      <c r="I86" s="93"/>
      <c r="J86" s="52" t="str">
        <f t="shared" si="6"/>
        <v/>
      </c>
    </row>
    <row r="87" spans="1:10" ht="14.25" thickBot="1" x14ac:dyDescent="0.2">
      <c r="A87" s="73"/>
      <c r="B87" s="74"/>
      <c r="C87" s="74"/>
      <c r="D87" s="76"/>
      <c r="E87" s="61" t="str">
        <f t="shared" si="3"/>
        <v/>
      </c>
      <c r="F87" s="92"/>
      <c r="G87" s="93"/>
      <c r="H87" s="92"/>
      <c r="I87" s="93"/>
      <c r="J87" s="52" t="str">
        <f t="shared" si="6"/>
        <v/>
      </c>
    </row>
    <row r="88" spans="1:10" ht="14.25" thickBot="1" x14ac:dyDescent="0.2">
      <c r="A88" s="73"/>
      <c r="B88" s="74"/>
      <c r="C88" s="74"/>
      <c r="D88" s="76"/>
      <c r="E88" s="61" t="str">
        <f t="shared" si="3"/>
        <v/>
      </c>
      <c r="F88" s="92"/>
      <c r="G88" s="93"/>
      <c r="H88" s="92"/>
      <c r="I88" s="93"/>
      <c r="J88" s="52" t="str">
        <f t="shared" si="6"/>
        <v/>
      </c>
    </row>
    <row r="89" spans="1:10" ht="14.25" thickBot="1" x14ac:dyDescent="0.2">
      <c r="A89" s="73"/>
      <c r="B89" s="74"/>
      <c r="C89" s="74"/>
      <c r="D89" s="76"/>
      <c r="E89" s="61" t="str">
        <f t="shared" si="3"/>
        <v/>
      </c>
      <c r="F89" s="92"/>
      <c r="G89" s="93"/>
      <c r="H89" s="92"/>
      <c r="I89" s="93"/>
      <c r="J89" s="52" t="str">
        <f t="shared" si="6"/>
        <v/>
      </c>
    </row>
    <row r="90" spans="1:10" ht="14.25" thickBot="1" x14ac:dyDescent="0.2">
      <c r="A90" s="73"/>
      <c r="B90" s="74"/>
      <c r="C90" s="74"/>
      <c r="D90" s="76"/>
      <c r="E90" s="61" t="str">
        <f t="shared" si="3"/>
        <v/>
      </c>
      <c r="F90" s="92"/>
      <c r="G90" s="93"/>
      <c r="H90" s="92"/>
      <c r="I90" s="93"/>
      <c r="J90" s="52" t="str">
        <f t="shared" si="6"/>
        <v/>
      </c>
    </row>
    <row r="91" spans="1:10" ht="14.25" thickBot="1" x14ac:dyDescent="0.2">
      <c r="A91" s="73"/>
      <c r="B91" s="74"/>
      <c r="C91" s="74"/>
      <c r="D91" s="76"/>
      <c r="E91" s="61" t="str">
        <f t="shared" si="3"/>
        <v/>
      </c>
      <c r="F91" s="92"/>
      <c r="G91" s="93"/>
      <c r="H91" s="92"/>
      <c r="I91" s="93"/>
      <c r="J91" s="52" t="str">
        <f t="shared" si="6"/>
        <v/>
      </c>
    </row>
    <row r="92" spans="1:10" ht="14.25" thickBot="1" x14ac:dyDescent="0.2">
      <c r="A92" s="73"/>
      <c r="B92" s="74"/>
      <c r="C92" s="74"/>
      <c r="D92" s="76"/>
      <c r="E92" s="61" t="str">
        <f t="shared" si="3"/>
        <v/>
      </c>
      <c r="F92" s="92"/>
      <c r="G92" s="93"/>
      <c r="H92" s="92"/>
      <c r="I92" s="93"/>
      <c r="J92" s="52" t="str">
        <f t="shared" si="6"/>
        <v/>
      </c>
    </row>
    <row r="93" spans="1:10" ht="14.25" thickBot="1" x14ac:dyDescent="0.2">
      <c r="A93" s="73"/>
      <c r="B93" s="74"/>
      <c r="C93" s="74"/>
      <c r="D93" s="76"/>
      <c r="E93" s="61" t="str">
        <f t="shared" si="3"/>
        <v/>
      </c>
      <c r="F93" s="92"/>
      <c r="G93" s="93"/>
      <c r="H93" s="92"/>
      <c r="I93" s="93"/>
      <c r="J93" s="52" t="str">
        <f t="shared" si="6"/>
        <v/>
      </c>
    </row>
    <row r="94" spans="1:10" ht="14.25" thickBot="1" x14ac:dyDescent="0.2">
      <c r="A94" s="73"/>
      <c r="B94" s="74"/>
      <c r="C94" s="74"/>
      <c r="D94" s="76"/>
      <c r="E94" s="61" t="str">
        <f t="shared" si="3"/>
        <v/>
      </c>
      <c r="F94" s="92"/>
      <c r="G94" s="93"/>
      <c r="H94" s="92"/>
      <c r="I94" s="93"/>
      <c r="J94" s="52" t="str">
        <f t="shared" si="6"/>
        <v/>
      </c>
    </row>
    <row r="95" spans="1:10" ht="14.25" thickBot="1" x14ac:dyDescent="0.2">
      <c r="A95" s="73"/>
      <c r="B95" s="74"/>
      <c r="C95" s="74"/>
      <c r="D95" s="76"/>
      <c r="E95" s="61" t="str">
        <f t="shared" si="3"/>
        <v/>
      </c>
      <c r="F95" s="92"/>
      <c r="G95" s="93"/>
      <c r="H95" s="92"/>
      <c r="I95" s="93"/>
      <c r="J95" s="52" t="str">
        <f t="shared" si="6"/>
        <v/>
      </c>
    </row>
    <row r="96" spans="1:10" ht="14.25" thickBot="1" x14ac:dyDescent="0.2">
      <c r="A96" s="73"/>
      <c r="B96" s="74"/>
      <c r="C96" s="74"/>
      <c r="D96" s="76"/>
      <c r="E96" s="61" t="str">
        <f t="shared" si="3"/>
        <v/>
      </c>
      <c r="F96" s="92"/>
      <c r="G96" s="93"/>
      <c r="H96" s="92"/>
      <c r="I96" s="93"/>
      <c r="J96" s="52" t="str">
        <f t="shared" si="6"/>
        <v/>
      </c>
    </row>
    <row r="97" spans="1:10" ht="14.25" thickBot="1" x14ac:dyDescent="0.2">
      <c r="A97" s="73"/>
      <c r="B97" s="74"/>
      <c r="C97" s="74"/>
      <c r="D97" s="76"/>
      <c r="E97" s="61" t="str">
        <f t="shared" si="3"/>
        <v/>
      </c>
      <c r="F97" s="92"/>
      <c r="G97" s="93"/>
      <c r="H97" s="92"/>
      <c r="I97" s="93"/>
      <c r="J97" s="52" t="str">
        <f t="shared" si="6"/>
        <v/>
      </c>
    </row>
    <row r="98" spans="1:10" ht="14.25" thickBot="1" x14ac:dyDescent="0.2">
      <c r="A98" s="73"/>
      <c r="B98" s="74"/>
      <c r="C98" s="74"/>
      <c r="D98" s="76"/>
      <c r="E98" s="61" t="str">
        <f t="shared" si="3"/>
        <v/>
      </c>
      <c r="F98" s="92"/>
      <c r="G98" s="93"/>
      <c r="H98" s="92"/>
      <c r="I98" s="93"/>
      <c r="J98" s="52" t="str">
        <f t="shared" si="5"/>
        <v/>
      </c>
    </row>
    <row r="99" spans="1:10" ht="14.25" thickBot="1" x14ac:dyDescent="0.2">
      <c r="A99" s="73"/>
      <c r="B99" s="74"/>
      <c r="C99" s="74"/>
      <c r="D99" s="76"/>
      <c r="E99" s="61" t="str">
        <f t="shared" si="3"/>
        <v/>
      </c>
      <c r="F99" s="92"/>
      <c r="G99" s="93"/>
      <c r="H99" s="92"/>
      <c r="I99" s="93"/>
      <c r="J99" s="52" t="str">
        <f t="shared" si="5"/>
        <v/>
      </c>
    </row>
    <row r="100" spans="1:10" ht="14.25" thickBot="1" x14ac:dyDescent="0.2">
      <c r="A100" s="73"/>
      <c r="B100" s="74"/>
      <c r="C100" s="74"/>
      <c r="D100" s="76"/>
      <c r="E100" s="61" t="str">
        <f t="shared" si="3"/>
        <v/>
      </c>
      <c r="F100" s="92"/>
      <c r="G100" s="93"/>
      <c r="H100" s="92"/>
      <c r="I100" s="93"/>
      <c r="J100" s="52" t="str">
        <f t="shared" si="5"/>
        <v/>
      </c>
    </row>
    <row r="101" spans="1:10" ht="14.25" thickBot="1" x14ac:dyDescent="0.2">
      <c r="A101" s="73"/>
      <c r="B101" s="74"/>
      <c r="C101" s="74"/>
      <c r="D101" s="76"/>
      <c r="E101" s="61" t="str">
        <f t="shared" si="3"/>
        <v/>
      </c>
      <c r="F101" s="92"/>
      <c r="G101" s="93"/>
      <c r="H101" s="92"/>
      <c r="I101" s="93"/>
      <c r="J101" s="52" t="str">
        <f t="shared" si="5"/>
        <v/>
      </c>
    </row>
    <row r="102" spans="1:10" ht="14.25" thickBot="1" x14ac:dyDescent="0.2">
      <c r="A102" s="73"/>
      <c r="B102" s="74"/>
      <c r="C102" s="74"/>
      <c r="D102" s="76"/>
      <c r="E102" s="61" t="str">
        <f t="shared" si="3"/>
        <v/>
      </c>
      <c r="F102" s="92"/>
      <c r="G102" s="93"/>
      <c r="H102" s="92"/>
      <c r="I102" s="93"/>
      <c r="J102" s="52" t="str">
        <f t="shared" si="5"/>
        <v/>
      </c>
    </row>
    <row r="103" spans="1:10" ht="14.25" thickBot="1" x14ac:dyDescent="0.2">
      <c r="A103" s="73"/>
      <c r="B103" s="74"/>
      <c r="C103" s="74"/>
      <c r="D103" s="76"/>
      <c r="E103" s="61" t="str">
        <f t="shared" si="3"/>
        <v/>
      </c>
      <c r="F103" s="92"/>
      <c r="G103" s="93"/>
      <c r="H103" s="92"/>
      <c r="I103" s="93"/>
      <c r="J103" s="52" t="str">
        <f t="shared" si="1"/>
        <v/>
      </c>
    </row>
    <row r="104" spans="1:10" ht="14.25" thickBot="1" x14ac:dyDescent="0.2">
      <c r="A104" s="73"/>
      <c r="B104" s="74"/>
      <c r="C104" s="74"/>
      <c r="D104" s="76"/>
      <c r="E104" s="61" t="str">
        <f t="shared" si="3"/>
        <v/>
      </c>
      <c r="F104" s="92"/>
      <c r="G104" s="93"/>
      <c r="H104" s="92"/>
      <c r="I104" s="93"/>
      <c r="J104" s="52" t="str">
        <f t="shared" si="1"/>
        <v/>
      </c>
    </row>
    <row r="105" spans="1:10" ht="14.25" thickBot="1" x14ac:dyDescent="0.2">
      <c r="A105" s="73"/>
      <c r="B105" s="74"/>
      <c r="C105" s="74"/>
      <c r="D105" s="76"/>
      <c r="E105" s="61" t="str">
        <f t="shared" si="3"/>
        <v/>
      </c>
      <c r="F105" s="92"/>
      <c r="G105" s="93"/>
      <c r="H105" s="92"/>
      <c r="I105" s="93"/>
      <c r="J105" s="52" t="str">
        <f t="shared" si="1"/>
        <v/>
      </c>
    </row>
    <row r="106" spans="1:10" ht="14.25" thickBot="1" x14ac:dyDescent="0.2">
      <c r="A106" s="73"/>
      <c r="B106" s="74"/>
      <c r="C106" s="74"/>
      <c r="D106" s="76"/>
      <c r="E106" s="61" t="str">
        <f t="shared" si="3"/>
        <v/>
      </c>
      <c r="F106" s="92"/>
      <c r="G106" s="93"/>
      <c r="H106" s="92"/>
      <c r="I106" s="93"/>
      <c r="J106" s="52" t="str">
        <f t="shared" si="1"/>
        <v/>
      </c>
    </row>
    <row r="107" spans="1:10" ht="14.25" thickBot="1" x14ac:dyDescent="0.2">
      <c r="A107" s="73"/>
      <c r="B107" s="74"/>
      <c r="C107" s="74"/>
      <c r="D107" s="76"/>
      <c r="E107" s="61" t="str">
        <f t="shared" si="3"/>
        <v/>
      </c>
      <c r="F107" s="92"/>
      <c r="G107" s="93"/>
      <c r="H107" s="92"/>
      <c r="I107" s="93"/>
      <c r="J107" s="52" t="str">
        <f t="shared" si="1"/>
        <v/>
      </c>
    </row>
    <row r="108" spans="1:10" ht="14.25" thickBot="1" x14ac:dyDescent="0.2">
      <c r="A108" s="73"/>
      <c r="B108" s="74"/>
      <c r="C108" s="74"/>
      <c r="D108" s="76"/>
      <c r="E108" s="61" t="str">
        <f t="shared" si="3"/>
        <v/>
      </c>
      <c r="F108" s="92"/>
      <c r="G108" s="93"/>
      <c r="H108" s="92"/>
      <c r="I108" s="93"/>
      <c r="J108" s="52" t="str">
        <f t="shared" si="1"/>
        <v/>
      </c>
    </row>
    <row r="109" spans="1:10" ht="14.25" thickBot="1" x14ac:dyDescent="0.2">
      <c r="A109" s="73"/>
      <c r="B109" s="74"/>
      <c r="C109" s="74"/>
      <c r="D109" s="76"/>
      <c r="E109" s="61" t="str">
        <f t="shared" si="3"/>
        <v/>
      </c>
      <c r="F109" s="92"/>
      <c r="G109" s="93"/>
      <c r="H109" s="92"/>
      <c r="I109" s="93"/>
      <c r="J109" s="52" t="str">
        <f t="shared" ref="J109" si="7">IF(AND(F109="○",H109="○"),"原木にはみやこ杣木出荷証明書を発行できません。","")</f>
        <v/>
      </c>
    </row>
    <row r="110" spans="1:10" ht="14.25" thickBot="1" x14ac:dyDescent="0.2">
      <c r="A110" s="73"/>
      <c r="B110" s="74"/>
      <c r="C110" s="74"/>
      <c r="D110" s="76"/>
      <c r="E110" s="61" t="str">
        <f t="shared" si="3"/>
        <v/>
      </c>
      <c r="F110" s="92"/>
      <c r="G110" s="93"/>
      <c r="H110" s="92"/>
      <c r="I110" s="93"/>
      <c r="J110" s="52" t="str">
        <f t="shared" si="1"/>
        <v/>
      </c>
    </row>
    <row r="111" spans="1:10" ht="14.25" thickBot="1" x14ac:dyDescent="0.2">
      <c r="A111" s="73"/>
      <c r="B111" s="74"/>
      <c r="C111" s="74"/>
      <c r="D111" s="76"/>
      <c r="E111" s="61" t="str">
        <f t="shared" si="3"/>
        <v/>
      </c>
      <c r="F111" s="92"/>
      <c r="G111" s="93"/>
      <c r="H111" s="92"/>
      <c r="I111" s="93"/>
      <c r="J111" s="52" t="str">
        <f t="shared" si="1"/>
        <v/>
      </c>
    </row>
    <row r="112" spans="1:10" ht="14.25" thickBot="1" x14ac:dyDescent="0.2">
      <c r="A112" s="73"/>
      <c r="B112" s="74"/>
      <c r="C112" s="74"/>
      <c r="D112" s="76"/>
      <c r="E112" s="61" t="str">
        <f t="shared" si="3"/>
        <v/>
      </c>
      <c r="F112" s="92"/>
      <c r="G112" s="93"/>
      <c r="H112" s="92"/>
      <c r="I112" s="93"/>
      <c r="J112" s="52" t="str">
        <f t="shared" si="1"/>
        <v/>
      </c>
    </row>
    <row r="113" spans="1:10" ht="14.25" thickBot="1" x14ac:dyDescent="0.2">
      <c r="A113" s="73"/>
      <c r="B113" s="74"/>
      <c r="C113" s="74"/>
      <c r="D113" s="76"/>
      <c r="E113" s="61" t="str">
        <f t="shared" si="3"/>
        <v/>
      </c>
      <c r="F113" s="95"/>
      <c r="G113" s="96"/>
      <c r="H113" s="95"/>
      <c r="I113" s="96"/>
      <c r="J113" s="52" t="str">
        <f t="shared" si="1"/>
        <v/>
      </c>
    </row>
    <row r="114" spans="1:10" x14ac:dyDescent="0.15">
      <c r="A114" s="102" t="s">
        <v>43</v>
      </c>
      <c r="B114" s="103"/>
      <c r="C114" s="103"/>
      <c r="D114" s="103"/>
      <c r="E114" s="104"/>
      <c r="F114" s="111">
        <f>SUMIFS($D$8:$D$113,$C$8:$C$113,"スギ",$H$8:$H$113,"○")</f>
        <v>0</v>
      </c>
      <c r="G114" s="112"/>
      <c r="H114" s="112"/>
      <c r="I114" s="53" t="s">
        <v>49</v>
      </c>
      <c r="J114" s="51"/>
    </row>
    <row r="115" spans="1:10" x14ac:dyDescent="0.15">
      <c r="A115" s="105" t="s">
        <v>38</v>
      </c>
      <c r="B115" s="106"/>
      <c r="C115" s="106"/>
      <c r="D115" s="106"/>
      <c r="E115" s="107"/>
      <c r="F115" s="118">
        <f>SUMIFS($D$8:$D$113,$C$8:$C$113,"スギ",$H$8:$H$113,"")</f>
        <v>0</v>
      </c>
      <c r="G115" s="119"/>
      <c r="H115" s="120"/>
      <c r="I115" s="54" t="s">
        <v>49</v>
      </c>
      <c r="J115" s="51"/>
    </row>
    <row r="116" spans="1:10" ht="14.25" thickBot="1" x14ac:dyDescent="0.2">
      <c r="A116" s="97" t="s">
        <v>10</v>
      </c>
      <c r="B116" s="98"/>
      <c r="C116" s="98"/>
      <c r="D116" s="98"/>
      <c r="E116" s="99"/>
      <c r="F116" s="55">
        <f>COUNTIFS($C$8:$C$113,"スギ",$F$8:$F$113,"○")</f>
        <v>0</v>
      </c>
      <c r="G116" s="56" t="s">
        <v>51</v>
      </c>
      <c r="H116" s="57">
        <f>SUMIFS($D$8:$D$113,$C$8:$C$113,"スギ",$F$8:$F$113,"○")</f>
        <v>0</v>
      </c>
      <c r="I116" s="54" t="s">
        <v>49</v>
      </c>
      <c r="J116" s="51"/>
    </row>
    <row r="117" spans="1:10" x14ac:dyDescent="0.15">
      <c r="A117" s="102" t="s">
        <v>44</v>
      </c>
      <c r="B117" s="103"/>
      <c r="C117" s="103"/>
      <c r="D117" s="103"/>
      <c r="E117" s="104"/>
      <c r="F117" s="111">
        <f>SUMIFS($D$8:$D$113,$C$8:$C$113,"ヒノキ",$H$8:$H$113,"○")</f>
        <v>0</v>
      </c>
      <c r="G117" s="112"/>
      <c r="H117" s="112"/>
      <c r="I117" s="53" t="s">
        <v>49</v>
      </c>
      <c r="J117" s="51"/>
    </row>
    <row r="118" spans="1:10" x14ac:dyDescent="0.15">
      <c r="A118" s="105" t="s">
        <v>39</v>
      </c>
      <c r="B118" s="106"/>
      <c r="C118" s="106"/>
      <c r="D118" s="106"/>
      <c r="E118" s="107"/>
      <c r="F118" s="118">
        <f>SUMIFS($D$8:$D$113,$C$8:$C$113,"ヒノキ",$H$8:$H$113,"")</f>
        <v>0</v>
      </c>
      <c r="G118" s="119"/>
      <c r="H118" s="120"/>
      <c r="I118" s="54" t="s">
        <v>49</v>
      </c>
      <c r="J118" s="51"/>
    </row>
    <row r="119" spans="1:10" ht="14.25" thickBot="1" x14ac:dyDescent="0.2">
      <c r="A119" s="97" t="s">
        <v>10</v>
      </c>
      <c r="B119" s="98"/>
      <c r="C119" s="98"/>
      <c r="D119" s="98"/>
      <c r="E119" s="99"/>
      <c r="F119" s="55">
        <f>COUNTIFS($C$8:$C$113,"ヒノキ",$F$8:$F$113,"○")</f>
        <v>0</v>
      </c>
      <c r="G119" s="56" t="s">
        <v>51</v>
      </c>
      <c r="H119" s="57">
        <f>SUMIFS($D$8:$D$113,$C$8:$C$113,"ヒノキ",$F$8:$F$113,"○")</f>
        <v>0</v>
      </c>
      <c r="I119" s="54" t="s">
        <v>49</v>
      </c>
      <c r="J119" s="51"/>
    </row>
    <row r="120" spans="1:10" x14ac:dyDescent="0.15">
      <c r="A120" s="102" t="s">
        <v>45</v>
      </c>
      <c r="B120" s="103"/>
      <c r="C120" s="103"/>
      <c r="D120" s="103"/>
      <c r="E120" s="104"/>
      <c r="F120" s="111">
        <f>SUMIFS($D$8:$D$113,$C$8:$C$113,"その他",$H$8:$H$113,"○")</f>
        <v>0</v>
      </c>
      <c r="G120" s="112"/>
      <c r="H120" s="112"/>
      <c r="I120" s="53" t="s">
        <v>49</v>
      </c>
      <c r="J120" s="51"/>
    </row>
    <row r="121" spans="1:10" x14ac:dyDescent="0.15">
      <c r="A121" s="105" t="s">
        <v>40</v>
      </c>
      <c r="B121" s="106"/>
      <c r="C121" s="106"/>
      <c r="D121" s="106"/>
      <c r="E121" s="107"/>
      <c r="F121" s="118">
        <f>SUMIFS($D$8:$D$113,$C$8:$C$113,"その他",$H$8:$H$113,"")</f>
        <v>0</v>
      </c>
      <c r="G121" s="119"/>
      <c r="H121" s="120"/>
      <c r="I121" s="54" t="s">
        <v>49</v>
      </c>
      <c r="J121" s="51"/>
    </row>
    <row r="122" spans="1:10" ht="14.25" thickBot="1" x14ac:dyDescent="0.2">
      <c r="A122" s="97" t="s">
        <v>10</v>
      </c>
      <c r="B122" s="98"/>
      <c r="C122" s="98"/>
      <c r="D122" s="98"/>
      <c r="E122" s="99"/>
      <c r="F122" s="55">
        <f>COUNTIFS($C$8:$C$113,"その他",$F$8:$F$113,"○")</f>
        <v>0</v>
      </c>
      <c r="G122" s="56" t="s">
        <v>51</v>
      </c>
      <c r="H122" s="57">
        <f>SUMIFS($D$8:$D$113,$C$8:$C$113,"その他",$F$8:$F$113,"○")</f>
        <v>0</v>
      </c>
      <c r="I122" s="54" t="s">
        <v>49</v>
      </c>
      <c r="J122" s="51"/>
    </row>
    <row r="123" spans="1:10" ht="13.5" customHeight="1" x14ac:dyDescent="0.15">
      <c r="A123" s="102" t="s">
        <v>46</v>
      </c>
      <c r="B123" s="103"/>
      <c r="C123" s="103"/>
      <c r="D123" s="103"/>
      <c r="E123" s="104"/>
      <c r="F123" s="113">
        <f>SUMIFS($D$8:$D$113,$C$8:$C$113,"北山丸太",$H$8:$H$113,"○")</f>
        <v>0</v>
      </c>
      <c r="G123" s="114"/>
      <c r="H123" s="114"/>
      <c r="I123" s="53" t="s">
        <v>50</v>
      </c>
      <c r="J123" s="51"/>
    </row>
    <row r="124" spans="1:10" x14ac:dyDescent="0.15">
      <c r="A124" s="105" t="s">
        <v>47</v>
      </c>
      <c r="B124" s="106"/>
      <c r="C124" s="106"/>
      <c r="D124" s="106"/>
      <c r="E124" s="107"/>
      <c r="F124" s="115">
        <f>SUMIFS($D$8:$D$113,$C$8:$C$113,"北山丸太",$H$8:$H$113,"")</f>
        <v>0</v>
      </c>
      <c r="G124" s="116"/>
      <c r="H124" s="117"/>
      <c r="I124" s="54" t="s">
        <v>50</v>
      </c>
      <c r="J124" s="51"/>
    </row>
    <row r="125" spans="1:10" ht="14.25" thickBot="1" x14ac:dyDescent="0.2">
      <c r="A125" s="97" t="s">
        <v>10</v>
      </c>
      <c r="B125" s="98"/>
      <c r="C125" s="98"/>
      <c r="D125" s="98"/>
      <c r="E125" s="99"/>
      <c r="F125" s="58">
        <f>COUNTIFS($C$8:$C$113,"北山丸太",$F$8:$F$113,"○")</f>
        <v>0</v>
      </c>
      <c r="G125" s="59" t="s">
        <v>51</v>
      </c>
      <c r="H125" s="63">
        <f>SUMIFS($D$8:$D$113,$C$8:$C$113,"北山丸太",$F$8:$F$113,"○")</f>
        <v>0</v>
      </c>
      <c r="I125" s="60" t="s">
        <v>50</v>
      </c>
      <c r="J125" s="51"/>
    </row>
  </sheetData>
  <mergeCells count="239">
    <mergeCell ref="A1:F1"/>
    <mergeCell ref="A3:F3"/>
    <mergeCell ref="F114:H114"/>
    <mergeCell ref="F120:H120"/>
    <mergeCell ref="F123:H123"/>
    <mergeCell ref="F124:H124"/>
    <mergeCell ref="F121:H121"/>
    <mergeCell ref="F115:H115"/>
    <mergeCell ref="F118:H118"/>
    <mergeCell ref="F117:H117"/>
    <mergeCell ref="A118:E118"/>
    <mergeCell ref="A119:E119"/>
    <mergeCell ref="A120:E120"/>
    <mergeCell ref="A121:E121"/>
    <mergeCell ref="A122:E122"/>
    <mergeCell ref="A123:E123"/>
    <mergeCell ref="A124:E124"/>
    <mergeCell ref="F86:G86"/>
    <mergeCell ref="F87:G87"/>
    <mergeCell ref="H7:I7"/>
    <mergeCell ref="H8:I8"/>
    <mergeCell ref="H9:I9"/>
    <mergeCell ref="H60:I60"/>
    <mergeCell ref="H61:I61"/>
    <mergeCell ref="A125:E125"/>
    <mergeCell ref="F7:G7"/>
    <mergeCell ref="F8:G8"/>
    <mergeCell ref="F9:G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103:G103"/>
    <mergeCell ref="D7:E7"/>
    <mergeCell ref="A114:E114"/>
    <mergeCell ref="A115:E115"/>
    <mergeCell ref="A116:E116"/>
    <mergeCell ref="A117:E117"/>
    <mergeCell ref="F113:G113"/>
    <mergeCell ref="F106:G106"/>
    <mergeCell ref="F107:G107"/>
    <mergeCell ref="H62:I62"/>
    <mergeCell ref="H63:I63"/>
    <mergeCell ref="H64:I64"/>
    <mergeCell ref="H65:I65"/>
    <mergeCell ref="H66:I66"/>
    <mergeCell ref="H67:I67"/>
    <mergeCell ref="H68:I68"/>
    <mergeCell ref="F104:G104"/>
    <mergeCell ref="F105:G105"/>
    <mergeCell ref="F92:G92"/>
    <mergeCell ref="H92:I92"/>
    <mergeCell ref="F93:G93"/>
    <mergeCell ref="H93:I93"/>
    <mergeCell ref="F108:G108"/>
    <mergeCell ref="H69:I69"/>
    <mergeCell ref="H70:I70"/>
    <mergeCell ref="H103:I103"/>
    <mergeCell ref="H104:I104"/>
    <mergeCell ref="H105:I105"/>
    <mergeCell ref="H86:I86"/>
    <mergeCell ref="H87:I87"/>
    <mergeCell ref="F110:G110"/>
    <mergeCell ref="H89:I89"/>
    <mergeCell ref="F90:G90"/>
    <mergeCell ref="H90:I90"/>
    <mergeCell ref="F80:G80"/>
    <mergeCell ref="H80:I80"/>
    <mergeCell ref="F81:G81"/>
    <mergeCell ref="H81:I81"/>
    <mergeCell ref="F85:G85"/>
    <mergeCell ref="H85:I85"/>
    <mergeCell ref="F95:G95"/>
    <mergeCell ref="H95:I95"/>
    <mergeCell ref="F96:G96"/>
    <mergeCell ref="H96:I96"/>
    <mergeCell ref="F91:G91"/>
    <mergeCell ref="H91:I91"/>
    <mergeCell ref="F111:G111"/>
    <mergeCell ref="F76:G76"/>
    <mergeCell ref="H76:I76"/>
    <mergeCell ref="H112:I112"/>
    <mergeCell ref="H113:I113"/>
    <mergeCell ref="F109:G109"/>
    <mergeCell ref="H109:I109"/>
    <mergeCell ref="F82:G82"/>
    <mergeCell ref="H82:I82"/>
    <mergeCell ref="F83:G83"/>
    <mergeCell ref="H83:I83"/>
    <mergeCell ref="F84:G84"/>
    <mergeCell ref="H84:I84"/>
    <mergeCell ref="F98:G98"/>
    <mergeCell ref="H98:I98"/>
    <mergeCell ref="F99:G99"/>
    <mergeCell ref="H99:I99"/>
    <mergeCell ref="F100:G100"/>
    <mergeCell ref="H100:I100"/>
    <mergeCell ref="H106:I106"/>
    <mergeCell ref="H107:I107"/>
    <mergeCell ref="H108:I108"/>
    <mergeCell ref="H110:I110"/>
    <mergeCell ref="H111:I111"/>
    <mergeCell ref="F112:G112"/>
    <mergeCell ref="F71:G71"/>
    <mergeCell ref="H71:I71"/>
    <mergeCell ref="F72:G72"/>
    <mergeCell ref="H72:I72"/>
    <mergeCell ref="F73:G73"/>
    <mergeCell ref="H73:I73"/>
    <mergeCell ref="F74:G74"/>
    <mergeCell ref="H74:I74"/>
    <mergeCell ref="F75:G75"/>
    <mergeCell ref="H75:I75"/>
    <mergeCell ref="F77:G77"/>
    <mergeCell ref="H77:I77"/>
    <mergeCell ref="F78:G78"/>
    <mergeCell ref="H78:I78"/>
    <mergeCell ref="F79:G79"/>
    <mergeCell ref="H79:I79"/>
    <mergeCell ref="F101:G101"/>
    <mergeCell ref="H101:I101"/>
    <mergeCell ref="F102:G102"/>
    <mergeCell ref="H102:I102"/>
    <mergeCell ref="F88:G88"/>
    <mergeCell ref="H88:I88"/>
    <mergeCell ref="F89:G89"/>
    <mergeCell ref="F17:G17"/>
    <mergeCell ref="H17:I17"/>
    <mergeCell ref="F18:G18"/>
    <mergeCell ref="H18:I18"/>
    <mergeCell ref="F19:G19"/>
    <mergeCell ref="H19:I19"/>
    <mergeCell ref="F97:G97"/>
    <mergeCell ref="H97:I97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94:G94"/>
    <mergeCell ref="H94:I94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35:G35"/>
    <mergeCell ref="H35:I35"/>
    <mergeCell ref="F36:G36"/>
    <mergeCell ref="H36:I36"/>
    <mergeCell ref="F37:G37"/>
    <mergeCell ref="H37:I37"/>
    <mergeCell ref="F32:G32"/>
    <mergeCell ref="H32:I32"/>
    <mergeCell ref="F33:G33"/>
    <mergeCell ref="H33:I33"/>
    <mergeCell ref="F34:G34"/>
    <mergeCell ref="H34:I34"/>
    <mergeCell ref="F41:G41"/>
    <mergeCell ref="H41:I41"/>
    <mergeCell ref="F42:G42"/>
    <mergeCell ref="H42:I42"/>
    <mergeCell ref="F43:G43"/>
    <mergeCell ref="H43:I43"/>
    <mergeCell ref="F38:G38"/>
    <mergeCell ref="H38:I38"/>
    <mergeCell ref="F39:G39"/>
    <mergeCell ref="H39:I39"/>
    <mergeCell ref="F40:G40"/>
    <mergeCell ref="H40:I40"/>
    <mergeCell ref="F48:G48"/>
    <mergeCell ref="H48:I48"/>
    <mergeCell ref="F49:G49"/>
    <mergeCell ref="H49:I49"/>
    <mergeCell ref="F44:G44"/>
    <mergeCell ref="H44:I44"/>
    <mergeCell ref="F45:G45"/>
    <mergeCell ref="H45:I45"/>
    <mergeCell ref="F46:G46"/>
    <mergeCell ref="H46:I46"/>
    <mergeCell ref="A6:I6"/>
    <mergeCell ref="F59:G59"/>
    <mergeCell ref="H59:I59"/>
    <mergeCell ref="D5:I5"/>
    <mergeCell ref="F56:G56"/>
    <mergeCell ref="H56:I56"/>
    <mergeCell ref="F57:G57"/>
    <mergeCell ref="H57:I57"/>
    <mergeCell ref="F58:G58"/>
    <mergeCell ref="H58:I58"/>
    <mergeCell ref="F53:G53"/>
    <mergeCell ref="H53:I53"/>
    <mergeCell ref="F54:G54"/>
    <mergeCell ref="H54:I54"/>
    <mergeCell ref="F55:G55"/>
    <mergeCell ref="H55:I55"/>
    <mergeCell ref="F50:G50"/>
    <mergeCell ref="H50:I50"/>
    <mergeCell ref="F51:G51"/>
    <mergeCell ref="H51:I51"/>
    <mergeCell ref="F52:G52"/>
    <mergeCell ref="H52:I52"/>
    <mergeCell ref="F47:G47"/>
    <mergeCell ref="H47:I47"/>
  </mergeCells>
  <phoneticPr fontId="18"/>
  <dataValidations count="3">
    <dataValidation imeMode="on" allowBlank="1" showInputMessage="1" showErrorMessage="1" sqref="B8:B113" xr:uid="{79B796F0-EB34-4A02-81A4-D73C851C7C01}"/>
    <dataValidation type="list" allowBlank="1" showInputMessage="1" showErrorMessage="1" sqref="C8:C113" xr:uid="{12C9DFA5-7A09-40C3-872A-5F44157AC7E5}">
      <formula1>"スギ,ヒノキ,その他,北山丸太"</formula1>
    </dataValidation>
    <dataValidation type="list" allowBlank="1" showInputMessage="1" showErrorMessage="1" sqref="H8:H113 F8:F113" xr:uid="{65BC32BB-5080-4A8D-9C5B-34D1DAC86D2C}">
      <formula1>"○"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C6B1-CECC-47D4-9E58-3727039E364B}">
  <sheetPr>
    <pageSetUpPr fitToPage="1"/>
  </sheetPr>
  <dimension ref="A2:M31"/>
  <sheetViews>
    <sheetView zoomScale="98" zoomScaleNormal="98" workbookViewId="0">
      <selection activeCell="A8" sqref="A8:M8"/>
    </sheetView>
  </sheetViews>
  <sheetFormatPr defaultRowHeight="14.25" x14ac:dyDescent="0.15"/>
  <cols>
    <col min="1" max="1" width="21.875" style="2" customWidth="1"/>
    <col min="2" max="2" width="3.375" style="2" bestFit="1" customWidth="1"/>
    <col min="3" max="3" width="11.25" style="2" customWidth="1"/>
    <col min="4" max="4" width="3.375" style="2" bestFit="1" customWidth="1"/>
    <col min="5" max="5" width="11.25" style="2" customWidth="1"/>
    <col min="6" max="6" width="3.375" style="2" bestFit="1" customWidth="1"/>
    <col min="7" max="7" width="11.25" style="2" customWidth="1"/>
    <col min="8" max="8" width="3.375" style="2" bestFit="1" customWidth="1"/>
    <col min="9" max="9" width="7.875" style="2" customWidth="1"/>
    <col min="10" max="10" width="3.375" style="2" customWidth="1"/>
    <col min="11" max="11" width="3.375" style="2" bestFit="1" customWidth="1"/>
    <col min="12" max="12" width="7.875" style="2" customWidth="1"/>
    <col min="13" max="13" width="3.875" style="12" bestFit="1" customWidth="1"/>
    <col min="14" max="16384" width="9" style="2"/>
  </cols>
  <sheetData>
    <row r="2" spans="1:13" ht="46.5" customHeight="1" x14ac:dyDescent="0.15">
      <c r="A2" s="125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22.5" customHeight="1" x14ac:dyDescent="0.15">
      <c r="A3" s="2" t="s">
        <v>13</v>
      </c>
      <c r="G3" s="18" t="s">
        <v>87</v>
      </c>
      <c r="H3" s="19"/>
      <c r="I3" s="127" t="s">
        <v>88</v>
      </c>
      <c r="J3" s="127"/>
      <c r="K3" s="127"/>
      <c r="L3" s="127"/>
      <c r="M3" s="127"/>
    </row>
    <row r="4" spans="1:13" s="3" customFormat="1" ht="22.5" customHeight="1" x14ac:dyDescent="0.15">
      <c r="J4" s="4"/>
      <c r="M4" s="13"/>
    </row>
    <row r="5" spans="1:13" s="3" customFormat="1" ht="22.5" customHeight="1" x14ac:dyDescent="0.15">
      <c r="A5" s="129" t="s">
        <v>83</v>
      </c>
      <c r="B5" s="129"/>
      <c r="C5" s="128"/>
      <c r="D5" s="128"/>
      <c r="E5" s="36" t="s">
        <v>84</v>
      </c>
      <c r="F5" s="128"/>
      <c r="G5" s="128"/>
      <c r="H5" s="128"/>
      <c r="I5" s="128"/>
      <c r="J5" s="128"/>
      <c r="K5" s="128"/>
      <c r="L5" s="128"/>
      <c r="M5" s="128"/>
    </row>
    <row r="6" spans="1:13" s="3" customFormat="1" ht="22.5" customHeight="1" x14ac:dyDescent="0.15">
      <c r="J6" s="4"/>
      <c r="M6" s="13"/>
    </row>
    <row r="7" spans="1:13" ht="22.5" customHeight="1" x14ac:dyDescent="0.15">
      <c r="A7" s="161" t="s">
        <v>14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ht="24.75" customHeight="1" x14ac:dyDescent="0.15">
      <c r="A8" s="162" t="s">
        <v>15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9" spans="1:13" ht="36.75" customHeight="1" x14ac:dyDescent="0.15">
      <c r="A9" s="163" t="s">
        <v>85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13" ht="15" thickBot="1" x14ac:dyDescent="0.2"/>
    <row r="11" spans="1:13" ht="28.5" customHeight="1" x14ac:dyDescent="0.15">
      <c r="A11" s="168" t="s">
        <v>16</v>
      </c>
      <c r="B11" s="34"/>
      <c r="C11" s="14" t="s">
        <v>17</v>
      </c>
      <c r="D11" s="35"/>
      <c r="E11" s="14" t="s">
        <v>18</v>
      </c>
      <c r="F11" s="35"/>
      <c r="G11" s="14" t="s">
        <v>19</v>
      </c>
      <c r="H11" s="35"/>
      <c r="I11" s="164" t="s">
        <v>20</v>
      </c>
      <c r="J11" s="180"/>
      <c r="K11" s="35"/>
      <c r="L11" s="164" t="s">
        <v>21</v>
      </c>
      <c r="M11" s="165"/>
    </row>
    <row r="12" spans="1:13" ht="28.5" customHeight="1" thickBot="1" x14ac:dyDescent="0.2">
      <c r="A12" s="169"/>
      <c r="B12" s="33"/>
      <c r="C12" s="170" t="s">
        <v>22</v>
      </c>
      <c r="D12" s="170"/>
      <c r="E12" s="171"/>
      <c r="F12" s="33"/>
      <c r="G12" s="20" t="s">
        <v>23</v>
      </c>
      <c r="H12" s="166" t="s">
        <v>24</v>
      </c>
      <c r="I12" s="166"/>
      <c r="J12" s="166"/>
      <c r="K12" s="166"/>
      <c r="L12" s="166"/>
      <c r="M12" s="167"/>
    </row>
    <row r="13" spans="1:13" ht="28.5" customHeight="1" thickTop="1" x14ac:dyDescent="0.15">
      <c r="A13" s="175" t="s">
        <v>25</v>
      </c>
      <c r="B13" s="177" t="s">
        <v>26</v>
      </c>
      <c r="C13" s="177"/>
      <c r="D13" s="177"/>
      <c r="E13" s="23">
        <f>'京都市内産原木丸太等仕入台帳（８号様式）'!C109</f>
        <v>0</v>
      </c>
      <c r="F13" s="24" t="s">
        <v>49</v>
      </c>
      <c r="G13" s="177" t="s">
        <v>28</v>
      </c>
      <c r="H13" s="177"/>
      <c r="I13" s="177"/>
      <c r="J13" s="177"/>
      <c r="K13" s="178">
        <f>'京都市内産原木丸太等仕入台帳（８号様式）'!C111</f>
        <v>0</v>
      </c>
      <c r="L13" s="179"/>
      <c r="M13" s="27" t="s">
        <v>49</v>
      </c>
    </row>
    <row r="14" spans="1:13" ht="28.5" customHeight="1" thickBot="1" x14ac:dyDescent="0.2">
      <c r="A14" s="176"/>
      <c r="B14" s="174" t="s">
        <v>27</v>
      </c>
      <c r="C14" s="174"/>
      <c r="D14" s="174"/>
      <c r="E14" s="25">
        <f>'京都市内産原木丸太等仕入台帳（８号様式）'!C110</f>
        <v>0</v>
      </c>
      <c r="F14" s="26" t="s">
        <v>49</v>
      </c>
      <c r="G14" s="174" t="s">
        <v>20</v>
      </c>
      <c r="H14" s="174"/>
      <c r="I14" s="174"/>
      <c r="J14" s="174"/>
      <c r="K14" s="172">
        <f>'京都市内産原木丸太等仕入台帳（８号様式）'!C112</f>
        <v>0</v>
      </c>
      <c r="L14" s="173"/>
      <c r="M14" s="28" t="s">
        <v>50</v>
      </c>
    </row>
    <row r="15" spans="1:13" ht="28.5" customHeight="1" thickTop="1" x14ac:dyDescent="0.15">
      <c r="A15" s="156" t="s">
        <v>29</v>
      </c>
      <c r="B15" s="158" t="s">
        <v>36</v>
      </c>
      <c r="C15" s="160" t="s">
        <v>30</v>
      </c>
      <c r="D15" s="160"/>
      <c r="E15" s="160"/>
      <c r="F15" s="160"/>
      <c r="G15" s="160" t="s">
        <v>31</v>
      </c>
      <c r="H15" s="160"/>
      <c r="I15" s="150" t="s">
        <v>41</v>
      </c>
      <c r="J15" s="150"/>
      <c r="K15" s="150"/>
      <c r="L15" s="150"/>
      <c r="M15" s="151"/>
    </row>
    <row r="16" spans="1:13" ht="28.5" customHeight="1" x14ac:dyDescent="0.15">
      <c r="A16" s="157"/>
      <c r="B16" s="159"/>
      <c r="C16" s="129" t="s">
        <v>32</v>
      </c>
      <c r="D16" s="129"/>
      <c r="E16" s="129"/>
      <c r="F16" s="129"/>
      <c r="G16" s="29">
        <f>'京都市認証材出荷台帳（９号様式）'!F115</f>
        <v>0</v>
      </c>
      <c r="H16" s="65" t="s">
        <v>49</v>
      </c>
      <c r="I16" s="30">
        <f>'京都市認証材出荷台帳（９号様式）'!F116</f>
        <v>0</v>
      </c>
      <c r="J16" s="31" t="s">
        <v>51</v>
      </c>
      <c r="K16" s="152">
        <f>'京都市認証材出荷台帳（９号様式）'!H116</f>
        <v>0</v>
      </c>
      <c r="L16" s="153"/>
      <c r="M16" s="32" t="s">
        <v>49</v>
      </c>
    </row>
    <row r="17" spans="1:13" ht="28.5" customHeight="1" x14ac:dyDescent="0.15">
      <c r="A17" s="157"/>
      <c r="B17" s="159"/>
      <c r="C17" s="129" t="s">
        <v>33</v>
      </c>
      <c r="D17" s="129"/>
      <c r="E17" s="129"/>
      <c r="F17" s="129"/>
      <c r="G17" s="29">
        <f>'京都市認証材出荷台帳（９号様式）'!F118</f>
        <v>0</v>
      </c>
      <c r="H17" s="65" t="s">
        <v>49</v>
      </c>
      <c r="I17" s="30">
        <f>'京都市認証材出荷台帳（９号様式）'!F119</f>
        <v>0</v>
      </c>
      <c r="J17" s="31" t="s">
        <v>51</v>
      </c>
      <c r="K17" s="152">
        <f>'京都市認証材出荷台帳（９号様式）'!H119</f>
        <v>0</v>
      </c>
      <c r="L17" s="153"/>
      <c r="M17" s="32" t="s">
        <v>49</v>
      </c>
    </row>
    <row r="18" spans="1:13" ht="28.5" customHeight="1" x14ac:dyDescent="0.15">
      <c r="A18" s="157"/>
      <c r="B18" s="159"/>
      <c r="C18" s="129" t="s">
        <v>34</v>
      </c>
      <c r="D18" s="129"/>
      <c r="E18" s="129"/>
      <c r="F18" s="129"/>
      <c r="G18" s="29">
        <f>'京都市認証材出荷台帳（９号様式）'!F121</f>
        <v>0</v>
      </c>
      <c r="H18" s="65" t="s">
        <v>49</v>
      </c>
      <c r="I18" s="30">
        <f>'京都市認証材出荷台帳（９号様式）'!F122</f>
        <v>0</v>
      </c>
      <c r="J18" s="31" t="s">
        <v>51</v>
      </c>
      <c r="K18" s="152">
        <f>'京都市認証材出荷台帳（９号様式）'!H122</f>
        <v>0</v>
      </c>
      <c r="L18" s="153"/>
      <c r="M18" s="32" t="s">
        <v>49</v>
      </c>
    </row>
    <row r="19" spans="1:13" ht="28.5" customHeight="1" x14ac:dyDescent="0.15">
      <c r="A19" s="157"/>
      <c r="B19" s="159"/>
      <c r="C19" s="129" t="s">
        <v>20</v>
      </c>
      <c r="D19" s="129"/>
      <c r="E19" s="129"/>
      <c r="F19" s="129"/>
      <c r="G19" s="64">
        <f>'京都市認証材出荷台帳（９号様式）'!F124</f>
        <v>0</v>
      </c>
      <c r="H19" s="65" t="s">
        <v>50</v>
      </c>
      <c r="I19" s="30">
        <f>'京都市認証材出荷台帳（９号様式）'!F125</f>
        <v>0</v>
      </c>
      <c r="J19" s="31" t="s">
        <v>51</v>
      </c>
      <c r="K19" s="154">
        <f>'京都市認証材出荷台帳（９号様式）'!H125</f>
        <v>0</v>
      </c>
      <c r="L19" s="155"/>
      <c r="M19" s="32" t="s">
        <v>50</v>
      </c>
    </row>
    <row r="20" spans="1:13" ht="28.5" customHeight="1" x14ac:dyDescent="0.15">
      <c r="A20" s="157"/>
      <c r="B20" s="41" t="s">
        <v>35</v>
      </c>
      <c r="C20" s="129" t="s">
        <v>37</v>
      </c>
      <c r="D20" s="129"/>
      <c r="E20" s="129"/>
      <c r="F20" s="129"/>
      <c r="G20" s="29">
        <f>SUM('京都市認証材出荷台帳（９号様式）'!F114,'京都市認証材出荷台帳（９号様式）'!F117,'京都市認証材出荷台帳（９号様式）'!F120)+'京都市認証材出荷台帳（９号様式）'!F123*(0.12*0.12*3)</f>
        <v>0</v>
      </c>
      <c r="H20" s="66" t="s">
        <v>49</v>
      </c>
      <c r="I20" s="148"/>
      <c r="J20" s="148"/>
      <c r="K20" s="148"/>
      <c r="L20" s="148"/>
      <c r="M20" s="149"/>
    </row>
    <row r="21" spans="1:13" ht="28.5" customHeight="1" x14ac:dyDescent="0.15">
      <c r="A21" s="136" t="s">
        <v>57</v>
      </c>
      <c r="B21" s="132" t="s">
        <v>58</v>
      </c>
      <c r="C21" s="132"/>
      <c r="D21" s="132"/>
      <c r="E21" s="132"/>
      <c r="F21" s="132"/>
      <c r="G21" s="143"/>
      <c r="H21" s="144"/>
      <c r="I21" s="144"/>
      <c r="J21" s="144"/>
      <c r="K21" s="144"/>
      <c r="L21" s="144"/>
      <c r="M21" s="21" t="s">
        <v>60</v>
      </c>
    </row>
    <row r="22" spans="1:13" ht="28.5" customHeight="1" x14ac:dyDescent="0.15">
      <c r="A22" s="136"/>
      <c r="B22" s="132" t="s">
        <v>59</v>
      </c>
      <c r="C22" s="132"/>
      <c r="D22" s="132"/>
      <c r="E22" s="132"/>
      <c r="F22" s="132"/>
      <c r="G22" s="143"/>
      <c r="H22" s="144"/>
      <c r="I22" s="144"/>
      <c r="J22" s="144"/>
      <c r="K22" s="144"/>
      <c r="L22" s="144"/>
      <c r="M22" s="21" t="s">
        <v>60</v>
      </c>
    </row>
    <row r="23" spans="1:13" ht="28.5" customHeight="1" x14ac:dyDescent="0.15">
      <c r="A23" s="136" t="s">
        <v>61</v>
      </c>
      <c r="B23" s="132" t="s">
        <v>58</v>
      </c>
      <c r="C23" s="132"/>
      <c r="D23" s="132"/>
      <c r="E23" s="132"/>
      <c r="F23" s="132"/>
      <c r="G23" s="143"/>
      <c r="H23" s="144"/>
      <c r="I23" s="144"/>
      <c r="J23" s="144"/>
      <c r="K23" s="144"/>
      <c r="L23" s="144"/>
      <c r="M23" s="21" t="s">
        <v>62</v>
      </c>
    </row>
    <row r="24" spans="1:13" ht="28.5" customHeight="1" thickBot="1" x14ac:dyDescent="0.2">
      <c r="A24" s="142"/>
      <c r="B24" s="145" t="s">
        <v>59</v>
      </c>
      <c r="C24" s="145"/>
      <c r="D24" s="145"/>
      <c r="E24" s="145"/>
      <c r="F24" s="145"/>
      <c r="G24" s="146"/>
      <c r="H24" s="147"/>
      <c r="I24" s="147"/>
      <c r="J24" s="147"/>
      <c r="K24" s="147"/>
      <c r="L24" s="147"/>
      <c r="M24" s="22" t="s">
        <v>62</v>
      </c>
    </row>
    <row r="25" spans="1:13" ht="28.5" customHeight="1" thickTop="1" x14ac:dyDescent="0.15">
      <c r="A25" s="135" t="s">
        <v>63</v>
      </c>
      <c r="B25" s="137" t="s">
        <v>67</v>
      </c>
      <c r="C25" s="137"/>
      <c r="D25" s="137"/>
      <c r="E25" s="137"/>
      <c r="F25" s="137"/>
      <c r="G25" s="137"/>
      <c r="H25" s="43"/>
      <c r="I25" s="138" t="s">
        <v>68</v>
      </c>
      <c r="J25" s="140"/>
      <c r="K25" s="43"/>
      <c r="L25" s="138" t="s">
        <v>69</v>
      </c>
      <c r="M25" s="139"/>
    </row>
    <row r="26" spans="1:13" ht="28.5" customHeight="1" x14ac:dyDescent="0.15">
      <c r="A26" s="136"/>
      <c r="B26" s="122" t="s">
        <v>70</v>
      </c>
      <c r="C26" s="123"/>
      <c r="D26" s="123"/>
      <c r="E26" s="124"/>
      <c r="F26" s="42"/>
      <c r="G26" s="15" t="s">
        <v>71</v>
      </c>
      <c r="H26" s="42"/>
      <c r="I26" s="130" t="s">
        <v>72</v>
      </c>
      <c r="J26" s="141"/>
      <c r="K26" s="42"/>
      <c r="L26" s="130" t="s">
        <v>73</v>
      </c>
      <c r="M26" s="131"/>
    </row>
    <row r="27" spans="1:13" ht="28.5" customHeight="1" x14ac:dyDescent="0.15">
      <c r="A27" s="37" t="s">
        <v>64</v>
      </c>
      <c r="B27" s="132" t="s">
        <v>76</v>
      </c>
      <c r="C27" s="132"/>
      <c r="D27" s="42"/>
      <c r="E27" s="15" t="s">
        <v>75</v>
      </c>
      <c r="F27" s="42"/>
      <c r="G27" s="16" t="s">
        <v>74</v>
      </c>
      <c r="H27" s="42"/>
      <c r="I27" s="123" t="s">
        <v>74</v>
      </c>
      <c r="J27" s="124"/>
      <c r="K27" s="42"/>
      <c r="L27" s="130" t="s">
        <v>73</v>
      </c>
      <c r="M27" s="131"/>
    </row>
    <row r="28" spans="1:13" ht="28.5" x14ac:dyDescent="0.15">
      <c r="A28" s="38" t="s">
        <v>65</v>
      </c>
      <c r="B28" s="42"/>
      <c r="C28" s="15" t="s">
        <v>77</v>
      </c>
      <c r="D28" s="42"/>
      <c r="E28" s="15" t="s">
        <v>78</v>
      </c>
      <c r="F28" s="42"/>
      <c r="G28" s="15" t="s">
        <v>79</v>
      </c>
      <c r="H28" s="42"/>
      <c r="I28" s="130" t="s">
        <v>73</v>
      </c>
      <c r="J28" s="130"/>
      <c r="K28" s="130"/>
      <c r="L28" s="130"/>
      <c r="M28" s="131"/>
    </row>
    <row r="29" spans="1:13" ht="28.5" customHeight="1" thickBot="1" x14ac:dyDescent="0.2">
      <c r="A29" s="39" t="s">
        <v>66</v>
      </c>
      <c r="B29" s="44"/>
      <c r="C29" s="17" t="s">
        <v>80</v>
      </c>
      <c r="D29" s="44"/>
      <c r="E29" s="17" t="s">
        <v>81</v>
      </c>
      <c r="F29" s="44"/>
      <c r="G29" s="17" t="s">
        <v>82</v>
      </c>
      <c r="H29" s="44"/>
      <c r="I29" s="133" t="s">
        <v>73</v>
      </c>
      <c r="J29" s="133"/>
      <c r="K29" s="133"/>
      <c r="L29" s="133"/>
      <c r="M29" s="134"/>
    </row>
    <row r="30" spans="1:13" x14ac:dyDescent="0.15">
      <c r="A30" s="40"/>
    </row>
    <row r="31" spans="1:13" x14ac:dyDescent="0.15">
      <c r="A31" s="121" t="s">
        <v>86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</sheetData>
  <mergeCells count="58">
    <mergeCell ref="A13:A14"/>
    <mergeCell ref="B13:D13"/>
    <mergeCell ref="B14:D14"/>
    <mergeCell ref="K13:L13"/>
    <mergeCell ref="I11:J11"/>
    <mergeCell ref="G13:J13"/>
    <mergeCell ref="K16:L16"/>
    <mergeCell ref="C16:F16"/>
    <mergeCell ref="C17:F17"/>
    <mergeCell ref="K17:L17"/>
    <mergeCell ref="K14:L14"/>
    <mergeCell ref="G14:J14"/>
    <mergeCell ref="A7:M7"/>
    <mergeCell ref="A8:M8"/>
    <mergeCell ref="A9:M9"/>
    <mergeCell ref="L11:M11"/>
    <mergeCell ref="H12:M12"/>
    <mergeCell ref="A11:A12"/>
    <mergeCell ref="C12:E12"/>
    <mergeCell ref="I20:M20"/>
    <mergeCell ref="I15:M15"/>
    <mergeCell ref="B21:F21"/>
    <mergeCell ref="B22:F22"/>
    <mergeCell ref="A21:A22"/>
    <mergeCell ref="G21:L21"/>
    <mergeCell ref="G22:L22"/>
    <mergeCell ref="K18:L18"/>
    <mergeCell ref="K19:L19"/>
    <mergeCell ref="A15:A20"/>
    <mergeCell ref="C18:F18"/>
    <mergeCell ref="C19:F19"/>
    <mergeCell ref="B15:B19"/>
    <mergeCell ref="C20:F20"/>
    <mergeCell ref="C15:F15"/>
    <mergeCell ref="G15:H15"/>
    <mergeCell ref="I26:J26"/>
    <mergeCell ref="L26:M26"/>
    <mergeCell ref="A23:A24"/>
    <mergeCell ref="B23:F23"/>
    <mergeCell ref="G23:L23"/>
    <mergeCell ref="B24:F24"/>
    <mergeCell ref="G24:L24"/>
    <mergeCell ref="A31:M31"/>
    <mergeCell ref="B26:E26"/>
    <mergeCell ref="A2:M2"/>
    <mergeCell ref="I3:M3"/>
    <mergeCell ref="C5:D5"/>
    <mergeCell ref="A5:B5"/>
    <mergeCell ref="F5:M5"/>
    <mergeCell ref="I27:J27"/>
    <mergeCell ref="L27:M27"/>
    <mergeCell ref="B27:C27"/>
    <mergeCell ref="I28:M28"/>
    <mergeCell ref="I29:M29"/>
    <mergeCell ref="A25:A26"/>
    <mergeCell ref="B25:G25"/>
    <mergeCell ref="L25:M25"/>
    <mergeCell ref="I25:J25"/>
  </mergeCells>
  <phoneticPr fontId="18"/>
  <pageMargins left="0.7" right="0.7" top="0.75" bottom="0.75" header="0.3" footer="0.3"/>
  <pageSetup paperSize="9" scale="93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Check Box 19">
              <controlPr defaultSize="0" autoFill="0" autoLine="0" autoPict="0">
                <anchor moveWithCells="1">
                  <from>
                    <xdr:col>0</xdr:col>
                    <xdr:colOff>1666875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Check Box 21">
              <controlPr defaultSize="0" autoFill="0" autoLine="0" autoPict="0">
                <anchor moveWithCells="1">
                  <from>
                    <xdr:col>4</xdr:col>
                    <xdr:colOff>1666875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defaultSize="0" autoFill="0" autoLine="0" autoPict="0">
                <anchor moveWithCells="1">
                  <from>
                    <xdr:col>2</xdr:col>
                    <xdr:colOff>1666875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7" name="Check Box 30">
              <controlPr defaultSize="0" autoFill="0" autoLine="0" autoPict="0">
                <anchor moveWithCells="1">
                  <from>
                    <xdr:col>9</xdr:col>
                    <xdr:colOff>1666875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8" name="Check Box 31">
              <controlPr defaultSize="0" autoFill="0" autoLine="0" autoPict="0">
                <anchor moveWithCells="1">
                  <from>
                    <xdr:col>9</xdr:col>
                    <xdr:colOff>1666875</xdr:colOff>
                    <xdr:row>25</xdr:row>
                    <xdr:rowOff>0</xdr:rowOff>
                  </from>
                  <to>
                    <xdr:col>11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9" name="Check Box 32">
              <controlPr defaultSize="0" autoFill="0" autoLine="0" autoPict="0">
                <anchor moveWithCells="1">
                  <from>
                    <xdr:col>9</xdr:col>
                    <xdr:colOff>1666875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6</xdr:col>
                    <xdr:colOff>1666875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6</xdr:col>
                    <xdr:colOff>1666875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4</xdr:col>
                    <xdr:colOff>1666875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6</xdr:col>
                    <xdr:colOff>1666875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4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5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257175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" name="Check Box 39">
              <controlPr defaultSize="0" autoFill="0" autoLine="0" autoPict="0">
                <anchor moveWithCells="1">
                  <from>
                    <xdr:col>4</xdr:col>
                    <xdr:colOff>857250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7" name="Check Box 40">
              <controlPr defaultSize="0" autoFill="0" autoLine="0" autoPict="0">
                <anchor moveWithCells="1">
                  <from>
                    <xdr:col>6</xdr:col>
                    <xdr:colOff>857250</xdr:colOff>
                    <xdr:row>28</xdr:row>
                    <xdr:rowOff>0</xdr:rowOff>
                  </from>
                  <to>
                    <xdr:col>7</xdr:col>
                    <xdr:colOff>257175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8" name="Check Box 41">
              <controlPr defaultSize="0" autoFill="0" autoLine="0" autoPict="0">
                <anchor moveWithCells="1">
                  <from>
                    <xdr:col>6</xdr:col>
                    <xdr:colOff>857250</xdr:colOff>
                    <xdr:row>23</xdr:row>
                    <xdr:rowOff>361950</xdr:rowOff>
                  </from>
                  <to>
                    <xdr:col>7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9" name="Check Box 42">
              <controlPr defaultSize="0" autoFill="0" autoLine="0" autoPict="0">
                <anchor moveWithCells="1">
                  <from>
                    <xdr:col>4</xdr:col>
                    <xdr:colOff>857250</xdr:colOff>
                    <xdr:row>25</xdr:row>
                    <xdr:rowOff>0</xdr:rowOff>
                  </from>
                  <to>
                    <xdr:col>5</xdr:col>
                    <xdr:colOff>257175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21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22" name="Check Box 45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23" name="Check Box 46">
              <controlPr defaultSize="0" autoFill="0" autoLine="0" autoPict="0">
                <anchor moveWithCells="1">
                  <from>
                    <xdr:col>4</xdr:col>
                    <xdr:colOff>857250</xdr:colOff>
                    <xdr:row>9</xdr:row>
                    <xdr:rowOff>180975</xdr:rowOff>
                  </from>
                  <to>
                    <xdr:col>5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24" name="Check Box 47">
              <controlPr defaultSize="0" autoFill="0" autoLine="0" autoPict="0">
                <anchor moveWithCells="1">
                  <from>
                    <xdr:col>4</xdr:col>
                    <xdr:colOff>857250</xdr:colOff>
                    <xdr:row>11</xdr:row>
                    <xdr:rowOff>0</xdr:rowOff>
                  </from>
                  <to>
                    <xdr:col>5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25" name="Check Box 48">
              <controlPr defaultSize="0" autoFill="0" autoLine="0" autoPict="0">
                <anchor moveWithCells="1">
                  <from>
                    <xdr:col>6</xdr:col>
                    <xdr:colOff>857250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26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180975</xdr:rowOff>
                  </from>
                  <to>
                    <xdr:col>10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京都市内産原木丸太等仕入台帳（８号様式）</vt:lpstr>
      <vt:lpstr>京都市認証材出荷台帳（９号様式）</vt:lpstr>
      <vt:lpstr>出荷実績報告書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</dc:creator>
  <cp:lastModifiedBy>Kyoto</cp:lastModifiedBy>
  <cp:revision>2</cp:revision>
  <cp:lastPrinted>2025-04-11T03:53:38Z</cp:lastPrinted>
  <dcterms:created xsi:type="dcterms:W3CDTF">2023-04-18T00:57:00Z</dcterms:created>
  <dcterms:modified xsi:type="dcterms:W3CDTF">2025-04-16T02:48:53Z</dcterms:modified>
</cp:coreProperties>
</file>