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moqbc832\Desktop\"/>
    </mc:Choice>
  </mc:AlternateContent>
  <xr:revisionPtr revIDLastSave="0" documentId="13_ncr:1_{F33CEE3E-8EF4-437F-BF16-4BA05A52F36D}" xr6:coauthVersionLast="47" xr6:coauthVersionMax="47" xr10:uidLastSave="{00000000-0000-0000-0000-000000000000}"/>
  <bookViews>
    <workbookView xWindow="-120" yWindow="-120" windowWidth="29040" windowHeight="15720" xr2:uid="{00000000-000D-0000-FFFF-FFFF00000000}"/>
  </bookViews>
  <sheets>
    <sheet name="1号別紙" sheetId="1" r:id="rId1"/>
  </sheets>
  <definedNames>
    <definedName name="_xlnm.Print_Area" localSheetId="0">'1号別紙'!$A$1:$K$41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 l="1"/>
  <c r="C29" i="1"/>
  <c r="I29" i="1" s="1"/>
  <c r="C26" i="1"/>
  <c r="I33" i="1" s="1"/>
  <c r="C32" i="1"/>
  <c r="I26" i="1" l="1"/>
  <c r="I17" i="1"/>
  <c r="I35" i="1"/>
  <c r="Q11" i="1"/>
  <c r="P11" i="1"/>
  <c r="Q9" i="1"/>
  <c r="P9" i="1"/>
  <c r="O11" i="1"/>
  <c r="O9" i="1"/>
  <c r="N9" i="1" s="1"/>
  <c r="F9" i="1" s="1"/>
  <c r="F15" i="1"/>
  <c r="I15" i="1" s="1"/>
  <c r="F13" i="1"/>
  <c r="I13" i="1" s="1"/>
  <c r="N11" i="1" l="1"/>
  <c r="F11" i="1" s="1"/>
  <c r="I41" i="1" l="1"/>
  <c r="I34" i="1" l="1"/>
  <c r="I11" i="1" l="1"/>
  <c r="I9" i="1"/>
  <c r="I16" i="1" l="1"/>
  <c r="I18" i="1" s="1"/>
  <c r="I36" i="1"/>
</calcChain>
</file>

<file path=xl/sharedStrings.xml><?xml version="1.0" encoding="utf-8"?>
<sst xmlns="http://schemas.openxmlformats.org/spreadsheetml/2006/main" count="101" uniqueCount="43">
  <si>
    <t>1号様式別紙</t>
    <rPh sb="1" eb="2">
      <t>ゴウ</t>
    </rPh>
    <rPh sb="2" eb="4">
      <t>ヨウシキ</t>
    </rPh>
    <rPh sb="4" eb="6">
      <t>ベッシ</t>
    </rPh>
    <phoneticPr fontId="2"/>
  </si>
  <si>
    <t>１　住宅タイプと併用する場合</t>
    <rPh sb="2" eb="4">
      <t>ジュウタク</t>
    </rPh>
    <rPh sb="8" eb="10">
      <t>ヘイヨウ</t>
    </rPh>
    <rPh sb="12" eb="14">
      <t>バアイ</t>
    </rPh>
    <phoneticPr fontId="2"/>
  </si>
  <si>
    <t>２　非住宅タイプと併用する場合</t>
    <rPh sb="2" eb="3">
      <t>ヒ</t>
    </rPh>
    <rPh sb="3" eb="5">
      <t>ジュウタク</t>
    </rPh>
    <rPh sb="9" eb="11">
      <t>ヘイヨウ</t>
    </rPh>
    <rPh sb="13" eb="15">
      <t>バアイ</t>
    </rPh>
    <phoneticPr fontId="2"/>
  </si>
  <si>
    <t>ｍ3</t>
    <phoneticPr fontId="2"/>
  </si>
  <si>
    <t>うち、北山丸太製品</t>
    <rPh sb="3" eb="5">
      <t>キタヤマ</t>
    </rPh>
    <rPh sb="5" eb="7">
      <t>マルタ</t>
    </rPh>
    <rPh sb="7" eb="9">
      <t>セイヒン</t>
    </rPh>
    <phoneticPr fontId="2"/>
  </si>
  <si>
    <t>×</t>
    <phoneticPr fontId="2"/>
  </si>
  <si>
    <t>円</t>
    <rPh sb="0" eb="1">
      <t>エン</t>
    </rPh>
    <phoneticPr fontId="2"/>
  </si>
  <si>
    <t>うち、ウッドマイレージCO2京都の木認証書が発行された木材</t>
    <phoneticPr fontId="2"/>
  </si>
  <si>
    <t>うち、京都の木証明書が発行された木材</t>
    <phoneticPr fontId="2"/>
  </si>
  <si>
    <t>=</t>
    <phoneticPr fontId="2"/>
  </si>
  <si>
    <t>（千円未満切捨）</t>
    <rPh sb="1" eb="3">
      <t>センエン</t>
    </rPh>
    <rPh sb="3" eb="5">
      <t>ミマン</t>
    </rPh>
    <rPh sb="5" eb="6">
      <t>キ</t>
    </rPh>
    <rPh sb="6" eb="7">
      <t>ス</t>
    </rPh>
    <phoneticPr fontId="2"/>
  </si>
  <si>
    <t>円</t>
    <rPh sb="0" eb="1">
      <t>エン</t>
    </rPh>
    <phoneticPr fontId="2"/>
  </si>
  <si>
    <t>×</t>
    <phoneticPr fontId="2"/>
  </si>
  <si>
    <t>＝</t>
    <phoneticPr fontId="2"/>
  </si>
  <si>
    <t>新築</t>
    <rPh sb="0" eb="2">
      <t>シンチク</t>
    </rPh>
    <phoneticPr fontId="2"/>
  </si>
  <si>
    <t>増改築</t>
    <rPh sb="0" eb="3">
      <t>ゾウカイチク</t>
    </rPh>
    <phoneticPr fontId="2"/>
  </si>
  <si>
    <t>補助予定額計算書</t>
    <rPh sb="0" eb="2">
      <t>ホジョ</t>
    </rPh>
    <rPh sb="2" eb="4">
      <t>ヨテイ</t>
    </rPh>
    <rPh sb="4" eb="5">
      <t>ガク</t>
    </rPh>
    <rPh sb="5" eb="8">
      <t>ケイサンショ</t>
    </rPh>
    <phoneticPr fontId="2"/>
  </si>
  <si>
    <t>購入金額</t>
    <rPh sb="0" eb="2">
      <t>コウニュウ</t>
    </rPh>
    <rPh sb="2" eb="4">
      <t>キンガク</t>
    </rPh>
    <phoneticPr fontId="2"/>
  </si>
  <si>
    <t>材積</t>
    <rPh sb="0" eb="2">
      <t>ザイセキ</t>
    </rPh>
    <phoneticPr fontId="2"/>
  </si>
  <si>
    <t>ｍ3</t>
    <phoneticPr fontId="2"/>
  </si>
  <si>
    <t>（上限40,000円）</t>
    <rPh sb="1" eb="3">
      <t>ジョウゲン</t>
    </rPh>
    <rPh sb="9" eb="10">
      <t>エン</t>
    </rPh>
    <phoneticPr fontId="2"/>
  </si>
  <si>
    <t>ひろがる京の木整備事業補助金の交付を受ける場合に添付すること。</t>
    <rPh sb="4" eb="5">
      <t>キョウ</t>
    </rPh>
    <rPh sb="6" eb="14">
      <t>キセイビジギョウホジョキン</t>
    </rPh>
    <rPh sb="15" eb="17">
      <t>コウフ</t>
    </rPh>
    <rPh sb="18" eb="19">
      <t>ウ</t>
    </rPh>
    <rPh sb="21" eb="23">
      <t>バアイ</t>
    </rPh>
    <rPh sb="24" eb="26">
      <t>テンプ</t>
    </rPh>
    <phoneticPr fontId="2"/>
  </si>
  <si>
    <t>ひろがる京の木整備事業補助金相当額</t>
    <rPh sb="4" eb="5">
      <t>キョウ</t>
    </rPh>
    <rPh sb="6" eb="14">
      <t>キセイビジギョウホジョキン</t>
    </rPh>
    <rPh sb="14" eb="16">
      <t>ソウトウ</t>
    </rPh>
    <rPh sb="16" eb="17">
      <t>ガク</t>
    </rPh>
    <phoneticPr fontId="2"/>
  </si>
  <si>
    <t>みやこ杣木普及促進事業補助金対象額（調整後）</t>
    <rPh sb="3" eb="5">
      <t>ソマギ</t>
    </rPh>
    <rPh sb="5" eb="7">
      <t>フキュウ</t>
    </rPh>
    <rPh sb="7" eb="9">
      <t>ソクシン</t>
    </rPh>
    <rPh sb="9" eb="11">
      <t>ジギョウ</t>
    </rPh>
    <rPh sb="11" eb="14">
      <t>ホジョキン</t>
    </rPh>
    <rPh sb="14" eb="16">
      <t>タイショウ</t>
    </rPh>
    <rPh sb="16" eb="17">
      <t>ガク</t>
    </rPh>
    <rPh sb="18" eb="21">
      <t>チョウセイゴ</t>
    </rPh>
    <phoneticPr fontId="2"/>
  </si>
  <si>
    <t>（立米単価上限450,000円）</t>
    <rPh sb="1" eb="3">
      <t>リュウベイ</t>
    </rPh>
    <rPh sb="3" eb="5">
      <t>タンカ</t>
    </rPh>
    <rPh sb="5" eb="7">
      <t>ジョウゲン</t>
    </rPh>
    <rPh sb="14" eb="15">
      <t>エン</t>
    </rPh>
    <phoneticPr fontId="2"/>
  </si>
  <si>
    <t>みやこ杣木製品購入費</t>
    <rPh sb="3" eb="5">
      <t>ソマギ</t>
    </rPh>
    <rPh sb="5" eb="7">
      <t>セイヒン</t>
    </rPh>
    <rPh sb="7" eb="9">
      <t>コウニュウ</t>
    </rPh>
    <rPh sb="9" eb="10">
      <t>ヒ</t>
    </rPh>
    <phoneticPr fontId="2"/>
  </si>
  <si>
    <t>うち、ひろがる京の木整備事業対象木製品購入費</t>
    <rPh sb="7" eb="8">
      <t>キョウ</t>
    </rPh>
    <rPh sb="9" eb="10">
      <t>キ</t>
    </rPh>
    <rPh sb="10" eb="12">
      <t>セイビ</t>
    </rPh>
    <rPh sb="12" eb="14">
      <t>ジギョウ</t>
    </rPh>
    <rPh sb="14" eb="16">
      <t>タイショウ</t>
    </rPh>
    <rPh sb="16" eb="19">
      <t>モクセイヒン</t>
    </rPh>
    <rPh sb="19" eb="22">
      <t>コウニュウヒ</t>
    </rPh>
    <phoneticPr fontId="2"/>
  </si>
  <si>
    <t>（１）みやこ杣木購入費（みやこ杣木製品を除く）</t>
    <rPh sb="6" eb="8">
      <t>ソマギ</t>
    </rPh>
    <rPh sb="8" eb="11">
      <t>コウニュウヒ</t>
    </rPh>
    <rPh sb="15" eb="17">
      <t>ソマギ</t>
    </rPh>
    <rPh sb="17" eb="19">
      <t>セイヒン</t>
    </rPh>
    <rPh sb="20" eb="21">
      <t>ノゾ</t>
    </rPh>
    <phoneticPr fontId="2"/>
  </si>
  <si>
    <t>（２）木製品導入支援型も併用する場合は以下も入力</t>
    <rPh sb="3" eb="11">
      <t>モクセイヒンドウニュウシエンガタ</t>
    </rPh>
    <rPh sb="12" eb="14">
      <t>ヘイヨウ</t>
    </rPh>
    <rPh sb="16" eb="18">
      <t>バアイ</t>
    </rPh>
    <rPh sb="19" eb="21">
      <t>イカ</t>
    </rPh>
    <rPh sb="22" eb="24">
      <t>ニュウリョク</t>
    </rPh>
    <phoneticPr fontId="2"/>
  </si>
  <si>
    <t>SCグループ</t>
    <phoneticPr fontId="2"/>
  </si>
  <si>
    <t>府補助が初めて</t>
    <rPh sb="0" eb="1">
      <t>フ</t>
    </rPh>
    <rPh sb="1" eb="3">
      <t>ホジョ</t>
    </rPh>
    <rPh sb="4" eb="5">
      <t>ハジ</t>
    </rPh>
    <phoneticPr fontId="2"/>
  </si>
  <si>
    <t>上記製品のうち横架材</t>
    <rPh sb="0" eb="2">
      <t>ジョウキ</t>
    </rPh>
    <rPh sb="2" eb="4">
      <t>セイヒン</t>
    </rPh>
    <rPh sb="7" eb="10">
      <t>オウカザイ</t>
    </rPh>
    <phoneticPr fontId="2"/>
  </si>
  <si>
    <t>↓単価計算用</t>
    <rPh sb="1" eb="3">
      <t>タンカ</t>
    </rPh>
    <rPh sb="3" eb="6">
      <t>ケイサンヨウ</t>
    </rPh>
    <phoneticPr fontId="2"/>
  </si>
  <si>
    <t>↑補助計算用セル</t>
    <rPh sb="1" eb="3">
      <t>ホジョ</t>
    </rPh>
    <rPh sb="3" eb="6">
      <t>ケイサンヨウ</t>
    </rPh>
    <phoneticPr fontId="2"/>
  </si>
  <si>
    <t>上記製品のうち新技術製品（CLT、耐火集成材、大断面集成材）</t>
    <rPh sb="0" eb="2">
      <t>ジョウキ</t>
    </rPh>
    <rPh sb="2" eb="4">
      <t>セイヒン</t>
    </rPh>
    <rPh sb="7" eb="10">
      <t>シンギジュツ</t>
    </rPh>
    <rPh sb="10" eb="12">
      <t>セイヒン</t>
    </rPh>
    <rPh sb="17" eb="19">
      <t>タイカ</t>
    </rPh>
    <rPh sb="19" eb="22">
      <t>シュウセイザイ</t>
    </rPh>
    <rPh sb="23" eb="26">
      <t>ダイダンメン</t>
    </rPh>
    <rPh sb="26" eb="29">
      <t>シュウセイザイ</t>
    </rPh>
    <phoneticPr fontId="2"/>
  </si>
  <si>
    <t>（立米単価上限300,000円）</t>
    <rPh sb="1" eb="3">
      <t>リュウベイ</t>
    </rPh>
    <rPh sb="3" eb="5">
      <t>タンカ</t>
    </rPh>
    <rPh sb="5" eb="7">
      <t>ジョウゲン</t>
    </rPh>
    <rPh sb="14" eb="15">
      <t>エン</t>
    </rPh>
    <phoneticPr fontId="2"/>
  </si>
  <si>
    <t>円</t>
    <rPh sb="0" eb="1">
      <t>エン</t>
    </rPh>
    <phoneticPr fontId="2"/>
  </si>
  <si>
    <t>=</t>
    <phoneticPr fontId="2"/>
  </si>
  <si>
    <t>みやこ杣木購入金額・量</t>
    <rPh sb="3" eb="5">
      <t>ソマギ</t>
    </rPh>
    <rPh sb="5" eb="7">
      <t>コウニュウ</t>
    </rPh>
    <rPh sb="7" eb="9">
      <t>キンガク</t>
    </rPh>
    <rPh sb="10" eb="11">
      <t>リョウ</t>
    </rPh>
    <phoneticPr fontId="2"/>
  </si>
  <si>
    <t>みやこ杣木普及促進事業補助金予定額（調整後）</t>
    <rPh sb="3" eb="5">
      <t>ソマギ</t>
    </rPh>
    <rPh sb="5" eb="7">
      <t>フキュウ</t>
    </rPh>
    <rPh sb="7" eb="9">
      <t>ソクシン</t>
    </rPh>
    <rPh sb="9" eb="11">
      <t>ジギョウ</t>
    </rPh>
    <rPh sb="11" eb="14">
      <t>ホジョキン</t>
    </rPh>
    <rPh sb="14" eb="16">
      <t>ヨテイ</t>
    </rPh>
    <rPh sb="16" eb="17">
      <t>ガク</t>
    </rPh>
    <rPh sb="18" eb="21">
      <t>チョウセイゴ</t>
    </rPh>
    <phoneticPr fontId="2"/>
  </si>
  <si>
    <t>みやこ杣木普及促進事業補助金予定額</t>
    <rPh sb="3" eb="5">
      <t>ソマギ</t>
    </rPh>
    <rPh sb="5" eb="7">
      <t>フキュウ</t>
    </rPh>
    <rPh sb="7" eb="9">
      <t>ソクシン</t>
    </rPh>
    <rPh sb="9" eb="11">
      <t>ジギョウ</t>
    </rPh>
    <rPh sb="11" eb="14">
      <t>ホジョキン</t>
    </rPh>
    <rPh sb="14" eb="16">
      <t>ヨテイ</t>
    </rPh>
    <rPh sb="16" eb="17">
      <t>ガク</t>
    </rPh>
    <phoneticPr fontId="2"/>
  </si>
  <si>
    <t>みやこ杣木普及促進事業補助金予定額（調整前）</t>
    <rPh sb="3" eb="5">
      <t>ソマギ</t>
    </rPh>
    <rPh sb="5" eb="7">
      <t>フキュウ</t>
    </rPh>
    <rPh sb="7" eb="9">
      <t>ソクシン</t>
    </rPh>
    <rPh sb="9" eb="11">
      <t>ジギョウ</t>
    </rPh>
    <rPh sb="11" eb="14">
      <t>ホジョキン</t>
    </rPh>
    <rPh sb="14" eb="16">
      <t>ヨテイ</t>
    </rPh>
    <rPh sb="16" eb="17">
      <t>ガク</t>
    </rPh>
    <rPh sb="18" eb="20">
      <t>チョウセイ</t>
    </rPh>
    <rPh sb="20" eb="21">
      <t>マエ</t>
    </rPh>
    <phoneticPr fontId="2"/>
  </si>
  <si>
    <t>SC加算</t>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</si>
</sst>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11"/>
      <color theme="1"/>
      <name val="Yu Gothic"/>
      <family val="2"/>
      <scheme val="minor"/>
    </font>
    <font>
      <sz val="6"/>
      <name val="Yu Gothic"/>
      <family val="3"/>
      <charset val="128"/>
      <scheme val="minor"/>
    </font>
    <font>
      <sz val="14"/>
      <color theme="1"/>
      <name val="Yu Gothic"/>
      <family val="3"/>
      <charset val="12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53">
    <xf numFmtId="0" fontId="0" fillId="0" borderId="0" xfId="0"/>
    <xf numFmtId="0" fontId="0" fillId="2" borderId="0" xfId="0" applyFill="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2" borderId="5" xfId="0" applyFill="1" applyBorder="1" applyAlignment="1">
      <alignment vertical="center"/>
    </xf>
    <xf numFmtId="3" fontId="0" fillId="2" borderId="6" xfId="0" applyNumberFormat="1" applyFill="1" applyBorder="1" applyAlignment="1">
      <alignment vertical="center"/>
    </xf>
    <xf numFmtId="0" fontId="0" fillId="2" borderId="2" xfId="0" applyFill="1" applyBorder="1" applyAlignment="1">
      <alignment vertical="center"/>
    </xf>
    <xf numFmtId="38" fontId="0" fillId="4" borderId="6" xfId="1" applyNumberFormat="1" applyFont="1" applyFill="1" applyBorder="1" applyAlignment="1" applyProtection="1">
      <alignment vertical="center"/>
      <protection locked="0"/>
    </xf>
    <xf numFmtId="0" fontId="0" fillId="2" borderId="0" xfId="0" applyFill="1" applyAlignment="1" applyProtection="1">
      <alignment vertical="center"/>
    </xf>
    <xf numFmtId="0" fontId="0" fillId="2" borderId="0" xfId="0" applyFill="1" applyAlignment="1" applyProtection="1">
      <alignment horizontal="right" vertical="center"/>
    </xf>
    <xf numFmtId="0" fontId="3" fillId="2" borderId="0" xfId="0" applyFont="1" applyFill="1" applyAlignment="1" applyProtection="1">
      <alignment horizontal="center" vertical="center"/>
    </xf>
    <xf numFmtId="0" fontId="0" fillId="2" borderId="1" xfId="0" applyFill="1" applyBorder="1" applyAlignment="1" applyProtection="1">
      <alignment vertical="center"/>
    </xf>
    <xf numFmtId="0" fontId="0" fillId="2" borderId="5" xfId="0" applyFill="1" applyBorder="1" applyAlignment="1" applyProtection="1">
      <alignment vertical="center"/>
    </xf>
    <xf numFmtId="0" fontId="0" fillId="2" borderId="7" xfId="0" applyFill="1" applyBorder="1" applyAlignment="1" applyProtection="1">
      <alignment vertical="center"/>
    </xf>
    <xf numFmtId="0" fontId="0" fillId="2" borderId="8" xfId="0" applyFill="1" applyBorder="1" applyAlignment="1" applyProtection="1">
      <alignment vertical="center"/>
    </xf>
    <xf numFmtId="0" fontId="0" fillId="2" borderId="6" xfId="0" applyFill="1" applyBorder="1" applyAlignment="1" applyProtection="1">
      <alignment vertical="center"/>
    </xf>
    <xf numFmtId="0" fontId="0" fillId="2" borderId="4" xfId="0" applyFill="1" applyBorder="1" applyAlignment="1" applyProtection="1">
      <alignment vertical="center"/>
    </xf>
    <xf numFmtId="0" fontId="0" fillId="2" borderId="0" xfId="0" applyFill="1" applyAlignment="1" applyProtection="1">
      <alignment vertical="center" textRotation="255"/>
    </xf>
    <xf numFmtId="0" fontId="0" fillId="2" borderId="11" xfId="0" applyFill="1" applyBorder="1" applyAlignment="1" applyProtection="1">
      <alignment vertical="center"/>
    </xf>
    <xf numFmtId="0" fontId="0" fillId="2" borderId="12" xfId="0" applyFill="1" applyBorder="1" applyAlignment="1" applyProtection="1">
      <alignment vertical="center"/>
    </xf>
    <xf numFmtId="0" fontId="0" fillId="2" borderId="13" xfId="0" applyFill="1" applyBorder="1" applyAlignment="1" applyProtection="1">
      <alignment vertical="center"/>
    </xf>
    <xf numFmtId="0" fontId="0" fillId="2" borderId="6" xfId="0" applyFill="1" applyBorder="1" applyAlignment="1" applyProtection="1">
      <alignment horizontal="center" vertical="center"/>
    </xf>
    <xf numFmtId="38" fontId="0" fillId="4" borderId="6" xfId="1" applyFont="1" applyFill="1" applyBorder="1" applyAlignment="1" applyProtection="1">
      <alignment vertical="center"/>
    </xf>
    <xf numFmtId="38" fontId="0" fillId="4" borderId="6" xfId="1" applyNumberFormat="1" applyFont="1" applyFill="1" applyBorder="1" applyAlignment="1" applyProtection="1">
      <alignment vertical="center"/>
    </xf>
    <xf numFmtId="0" fontId="0" fillId="2" borderId="14" xfId="0" applyFill="1" applyBorder="1" applyAlignment="1" applyProtection="1">
      <alignment vertical="center"/>
    </xf>
    <xf numFmtId="0" fontId="0" fillId="2" borderId="0" xfId="0" applyFill="1" applyBorder="1" applyAlignment="1" applyProtection="1">
      <alignment vertical="center"/>
    </xf>
    <xf numFmtId="0" fontId="0" fillId="2" borderId="15" xfId="0" applyFill="1" applyBorder="1" applyAlignment="1" applyProtection="1">
      <alignment vertical="center"/>
    </xf>
    <xf numFmtId="38" fontId="0" fillId="2" borderId="6" xfId="0" applyNumberFormat="1" applyFill="1" applyBorder="1" applyAlignment="1" applyProtection="1">
      <alignment vertical="center"/>
    </xf>
    <xf numFmtId="0" fontId="0" fillId="2" borderId="16" xfId="0" applyFill="1" applyBorder="1" applyAlignment="1" applyProtection="1">
      <alignment vertical="center"/>
    </xf>
    <xf numFmtId="0" fontId="0" fillId="2" borderId="17" xfId="0" applyFill="1" applyBorder="1" applyAlignment="1" applyProtection="1">
      <alignment vertical="center"/>
    </xf>
    <xf numFmtId="0" fontId="0" fillId="2" borderId="18" xfId="0" applyFill="1" applyBorder="1" applyAlignment="1" applyProtection="1">
      <alignment vertical="center"/>
    </xf>
    <xf numFmtId="38" fontId="0" fillId="2" borderId="6" xfId="1" applyFont="1" applyFill="1" applyBorder="1" applyAlignment="1" applyProtection="1">
      <alignment vertical="center"/>
    </xf>
    <xf numFmtId="0" fontId="0" fillId="4" borderId="6" xfId="0" applyFill="1" applyBorder="1" applyAlignment="1" applyProtection="1">
      <alignment vertical="center"/>
    </xf>
    <xf numFmtId="3" fontId="0" fillId="2" borderId="6" xfId="0" applyNumberFormat="1" applyFill="1" applyBorder="1" applyAlignment="1" applyProtection="1">
      <alignment vertical="center"/>
    </xf>
    <xf numFmtId="0" fontId="0" fillId="2" borderId="0" xfId="0" applyFill="1" applyAlignment="1" applyProtection="1">
      <alignment vertical="center" textRotation="255"/>
    </xf>
    <xf numFmtId="0" fontId="0" fillId="2" borderId="3" xfId="0" applyFill="1" applyBorder="1" applyAlignment="1" applyProtection="1">
      <alignment vertical="center"/>
    </xf>
    <xf numFmtId="0" fontId="0" fillId="2" borderId="2" xfId="0" applyFill="1" applyBorder="1" applyAlignment="1" applyProtection="1">
      <alignment vertical="center"/>
    </xf>
    <xf numFmtId="38" fontId="0" fillId="4" borderId="5" xfId="1" applyFont="1" applyFill="1" applyBorder="1" applyAlignment="1" applyProtection="1">
      <alignment vertical="center"/>
    </xf>
    <xf numFmtId="0" fontId="0" fillId="2" borderId="7" xfId="0" applyFill="1" applyBorder="1" applyAlignment="1" applyProtection="1">
      <alignment vertical="center" shrinkToFit="1"/>
    </xf>
    <xf numFmtId="38" fontId="0" fillId="2" borderId="0" xfId="1" applyFont="1" applyFill="1" applyAlignment="1" applyProtection="1">
      <alignment vertical="center"/>
    </xf>
    <xf numFmtId="0" fontId="0" fillId="2" borderId="10" xfId="0" applyFill="1" applyBorder="1" applyAlignment="1" applyProtection="1">
      <alignment vertical="center"/>
    </xf>
    <xf numFmtId="38" fontId="0" fillId="2" borderId="5" xfId="1" applyFont="1" applyFill="1" applyBorder="1" applyAlignment="1" applyProtection="1">
      <alignment vertical="center"/>
    </xf>
    <xf numFmtId="38" fontId="0" fillId="4" borderId="5" xfId="1" applyNumberFormat="1" applyFont="1" applyFill="1" applyBorder="1" applyAlignment="1" applyProtection="1">
      <alignment vertical="center"/>
    </xf>
    <xf numFmtId="3" fontId="0" fillId="2" borderId="0" xfId="0" applyNumberFormat="1" applyFill="1" applyBorder="1" applyAlignment="1" applyProtection="1">
      <alignment vertical="center"/>
    </xf>
    <xf numFmtId="38" fontId="0" fillId="2" borderId="0" xfId="1" applyNumberFormat="1" applyFont="1" applyFill="1" applyBorder="1" applyAlignment="1" applyProtection="1">
      <alignment vertical="center"/>
    </xf>
    <xf numFmtId="0" fontId="0" fillId="2" borderId="9" xfId="0" applyFill="1" applyBorder="1" applyAlignment="1" applyProtection="1">
      <alignment vertical="center"/>
    </xf>
    <xf numFmtId="0" fontId="0" fillId="3" borderId="1" xfId="0" applyFill="1" applyBorder="1" applyAlignment="1" applyProtection="1">
      <alignment horizontal="center" vertical="center"/>
      <protection locked="0"/>
    </xf>
    <xf numFmtId="0" fontId="0" fillId="3" borderId="5" xfId="0" applyFill="1" applyBorder="1" applyAlignment="1" applyProtection="1">
      <alignment vertical="center"/>
      <protection locked="0"/>
    </xf>
    <xf numFmtId="3" fontId="0" fillId="3" borderId="5" xfId="0" applyNumberFormat="1" applyFill="1" applyBorder="1" applyAlignment="1" applyProtection="1">
      <alignment vertical="center"/>
      <protection locked="0"/>
    </xf>
    <xf numFmtId="38" fontId="0" fillId="3" borderId="5" xfId="1" applyFont="1" applyFill="1" applyBorder="1" applyAlignment="1" applyProtection="1">
      <alignment vertical="center"/>
      <protection locked="0"/>
    </xf>
    <xf numFmtId="0" fontId="0" fillId="3" borderId="1" xfId="0" applyFill="1" applyBorder="1" applyAlignment="1" applyProtection="1">
      <alignment vertical="center"/>
      <protection locked="0"/>
    </xf>
    <xf numFmtId="38" fontId="0" fillId="3" borderId="6" xfId="1" applyFont="1" applyFill="1" applyBorder="1" applyAlignment="1" applyProtection="1">
      <alignment vertical="center"/>
      <protection locked="0"/>
    </xf>
    <xf numFmtId="38" fontId="0" fillId="3" borderId="6" xfId="1" applyNumberFormat="1" applyFont="1" applyFill="1" applyBorder="1" applyAlignment="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129208</xdr:colOff>
      <xdr:row>1</xdr:row>
      <xdr:rowOff>26091</xdr:rowOff>
    </xdr:from>
    <xdr:to>
      <xdr:col>18</xdr:col>
      <xdr:colOff>312033</xdr:colOff>
      <xdr:row>4</xdr:row>
      <xdr:rowOff>189257</xdr:rowOff>
    </xdr:to>
    <xdr:sp macro="" textlink="">
      <xdr:nvSpPr>
        <xdr:cNvPr id="4" name="テキスト ボックス 3">
          <a:extLst>
            <a:ext uri="{FF2B5EF4-FFF2-40B4-BE49-F238E27FC236}">
              <a16:creationId xmlns:a16="http://schemas.microsoft.com/office/drawing/2014/main" id="{DECAE9F5-B8BB-4F66-94F9-21FFB004509B}"/>
            </a:ext>
          </a:extLst>
        </xdr:cNvPr>
        <xdr:cNvSpPr txBox="1"/>
      </xdr:nvSpPr>
      <xdr:spPr>
        <a:xfrm>
          <a:off x="6177583" y="264216"/>
          <a:ext cx="2506925" cy="77276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11</xdr:col>
      <xdr:colOff>84070</xdr:colOff>
      <xdr:row>6</xdr:row>
      <xdr:rowOff>118855</xdr:rowOff>
    </xdr:from>
    <xdr:to>
      <xdr:col>20</xdr:col>
      <xdr:colOff>514765</xdr:colOff>
      <xdr:row>9</xdr:row>
      <xdr:rowOff>161511</xdr:rowOff>
    </xdr:to>
    <xdr:sp macro="" textlink="">
      <xdr:nvSpPr>
        <xdr:cNvPr id="5" name="テキスト ボックス 4">
          <a:extLst>
            <a:ext uri="{FF2B5EF4-FFF2-40B4-BE49-F238E27FC236}">
              <a16:creationId xmlns:a16="http://schemas.microsoft.com/office/drawing/2014/main" id="{7508F4A4-AF1F-4F09-96BB-501BBEBFADCF}"/>
            </a:ext>
          </a:extLst>
        </xdr:cNvPr>
        <xdr:cNvSpPr txBox="1"/>
      </xdr:nvSpPr>
      <xdr:spPr>
        <a:xfrm>
          <a:off x="6132445" y="1442830"/>
          <a:ext cx="4126395" cy="84275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r>
            <a:rPr kumimoji="1" lang="en-US" altLang="ja-JP" sz="1600"/>
            <a:t>※</a:t>
          </a:r>
          <a:r>
            <a:rPr kumimoji="1" lang="ja-JP" altLang="en-US" sz="1600"/>
            <a:t>入力不要です</a:t>
          </a:r>
          <a:endParaRPr kumimoji="1" lang="en-US" altLang="ja-JP" sz="16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1"/>
  <sheetViews>
    <sheetView tabSelected="1" view="pageBreakPreview" zoomScaleNormal="100" zoomScaleSheetLayoutView="100" workbookViewId="0">
      <selection activeCell="B6" sqref="B6"/>
    </sheetView>
  </sheetViews>
  <sheetFormatPr defaultRowHeight="18.75"/>
  <cols>
    <col min="1" max="1" width="2.75" style="1" customWidth="1"/>
    <col min="2" max="2" width="3.625" style="1" customWidth="1"/>
    <col min="3" max="3" width="11.5" style="1" customWidth="1"/>
    <col min="4" max="5" width="4.5" style="1" customWidth="1"/>
    <col min="6" max="6" width="11.5" style="1" customWidth="1"/>
    <col min="7" max="7" width="4.5" style="1" customWidth="1"/>
    <col min="8" max="8" width="5.5" style="1" customWidth="1"/>
    <col min="9" max="9" width="10.125" style="1" customWidth="1"/>
    <col min="10" max="10" width="4.125" style="1" customWidth="1"/>
    <col min="11" max="11" width="16.75" style="1" customWidth="1"/>
    <col min="12" max="12" width="3" style="1" customWidth="1"/>
    <col min="13" max="13" width="4.5" style="1" customWidth="1"/>
    <col min="14" max="17" width="3.5" style="1" customWidth="1"/>
    <col min="18" max="16384" width="9" style="1"/>
  </cols>
  <sheetData>
    <row r="1" spans="1:20">
      <c r="A1" s="8"/>
      <c r="B1" s="8"/>
      <c r="C1" s="8"/>
      <c r="D1" s="8"/>
      <c r="E1" s="8"/>
      <c r="F1" s="8"/>
      <c r="G1" s="8"/>
      <c r="H1" s="8"/>
      <c r="I1" s="8"/>
      <c r="J1" s="9"/>
      <c r="K1" s="9" t="s">
        <v>0</v>
      </c>
      <c r="L1" s="8"/>
      <c r="M1" s="8"/>
      <c r="N1" s="8"/>
      <c r="O1" s="8"/>
      <c r="P1" s="8"/>
      <c r="Q1" s="8"/>
      <c r="R1" s="8"/>
      <c r="S1" s="8"/>
      <c r="T1" s="8"/>
    </row>
    <row r="2" spans="1:20" ht="24">
      <c r="A2" s="10" t="s">
        <v>16</v>
      </c>
      <c r="B2" s="10"/>
      <c r="C2" s="10"/>
      <c r="D2" s="10"/>
      <c r="E2" s="10"/>
      <c r="F2" s="10"/>
      <c r="G2" s="10"/>
      <c r="H2" s="10"/>
      <c r="I2" s="10"/>
      <c r="J2" s="10"/>
      <c r="K2" s="10"/>
      <c r="L2" s="8"/>
      <c r="M2" s="8"/>
      <c r="N2" s="8"/>
      <c r="O2" s="8"/>
      <c r="P2" s="8"/>
      <c r="Q2" s="8"/>
      <c r="R2" s="8"/>
      <c r="S2" s="8"/>
      <c r="T2" s="8"/>
    </row>
    <row r="3" spans="1:20">
      <c r="A3" s="8"/>
      <c r="B3" s="8" t="s">
        <v>21</v>
      </c>
      <c r="C3" s="8"/>
      <c r="D3" s="8"/>
      <c r="E3" s="8"/>
      <c r="F3" s="8"/>
      <c r="G3" s="8"/>
      <c r="H3" s="8"/>
      <c r="I3" s="8"/>
      <c r="J3" s="8"/>
      <c r="K3" s="8"/>
      <c r="L3" s="8"/>
      <c r="M3" s="8"/>
      <c r="N3" s="8"/>
      <c r="O3" s="8"/>
      <c r="P3" s="8"/>
      <c r="Q3" s="8"/>
      <c r="R3" s="8"/>
      <c r="S3" s="8"/>
      <c r="T3" s="8"/>
    </row>
    <row r="4" spans="1:20" ht="5.25" customHeight="1">
      <c r="A4" s="8"/>
      <c r="B4" s="8"/>
      <c r="C4" s="8"/>
      <c r="D4" s="8"/>
      <c r="E4" s="8"/>
      <c r="F4" s="8"/>
      <c r="G4" s="8"/>
      <c r="H4" s="8"/>
      <c r="I4" s="8"/>
      <c r="J4" s="8"/>
      <c r="K4" s="8"/>
      <c r="L4" s="8"/>
      <c r="M4" s="8"/>
      <c r="N4" s="8"/>
      <c r="O4" s="8"/>
      <c r="P4" s="8"/>
      <c r="Q4" s="8"/>
      <c r="R4" s="8"/>
      <c r="S4" s="8"/>
      <c r="T4" s="8"/>
    </row>
    <row r="5" spans="1:20" ht="16.5" customHeight="1">
      <c r="A5" s="8"/>
      <c r="B5" s="8" t="s">
        <v>1</v>
      </c>
      <c r="C5" s="8"/>
      <c r="D5" s="8"/>
      <c r="E5" s="8"/>
      <c r="F5" s="8"/>
      <c r="G5" s="8"/>
      <c r="H5" s="8"/>
      <c r="I5" s="8"/>
      <c r="J5" s="8"/>
      <c r="K5" s="8"/>
      <c r="L5" s="8"/>
      <c r="M5" s="8"/>
      <c r="N5" s="8"/>
      <c r="O5" s="8"/>
      <c r="P5" s="8"/>
      <c r="Q5" s="8"/>
      <c r="R5" s="8"/>
      <c r="S5" s="8"/>
      <c r="T5" s="8"/>
    </row>
    <row r="6" spans="1:20" ht="21" customHeight="1">
      <c r="A6" s="8"/>
      <c r="B6" s="46"/>
      <c r="C6" s="11" t="s">
        <v>14</v>
      </c>
      <c r="D6" s="46"/>
      <c r="E6" s="11" t="s">
        <v>15</v>
      </c>
      <c r="F6" s="11"/>
      <c r="G6" s="50"/>
      <c r="H6" s="12" t="s">
        <v>29</v>
      </c>
      <c r="I6" s="13"/>
      <c r="J6" s="50"/>
      <c r="K6" s="11" t="s">
        <v>30</v>
      </c>
      <c r="L6" s="8"/>
      <c r="M6" s="8"/>
      <c r="N6" s="8"/>
      <c r="O6" s="8"/>
      <c r="P6" s="8"/>
      <c r="Q6" s="8"/>
      <c r="R6" s="8"/>
      <c r="S6" s="8"/>
      <c r="T6" s="8"/>
    </row>
    <row r="7" spans="1:20" ht="21" customHeight="1" thickBot="1">
      <c r="A7" s="8"/>
      <c r="B7" s="14" t="s">
        <v>38</v>
      </c>
      <c r="C7" s="15"/>
      <c r="D7" s="15"/>
      <c r="E7" s="13"/>
      <c r="F7" s="49"/>
      <c r="G7" s="13" t="s">
        <v>6</v>
      </c>
      <c r="H7" s="12" t="s">
        <v>18</v>
      </c>
      <c r="I7" s="47"/>
      <c r="J7" s="15" t="s">
        <v>3</v>
      </c>
      <c r="K7" s="13"/>
      <c r="L7" s="8"/>
      <c r="M7" s="8"/>
      <c r="N7" s="8"/>
      <c r="O7" s="8"/>
      <c r="P7" s="8"/>
      <c r="Q7" s="8"/>
      <c r="R7" s="8"/>
      <c r="S7" s="8"/>
      <c r="T7" s="8"/>
    </row>
    <row r="8" spans="1:20" ht="21" customHeight="1">
      <c r="A8" s="8"/>
      <c r="B8" s="16"/>
      <c r="C8" s="12" t="s">
        <v>7</v>
      </c>
      <c r="D8" s="15"/>
      <c r="E8" s="15"/>
      <c r="F8" s="15"/>
      <c r="G8" s="15"/>
      <c r="H8" s="15"/>
      <c r="I8" s="15"/>
      <c r="J8" s="15"/>
      <c r="K8" s="13"/>
      <c r="L8" s="8"/>
      <c r="M8" s="17" t="s">
        <v>33</v>
      </c>
      <c r="N8" s="18" t="s">
        <v>32</v>
      </c>
      <c r="O8" s="19"/>
      <c r="P8" s="19"/>
      <c r="Q8" s="20"/>
      <c r="R8" s="8"/>
      <c r="S8" s="8"/>
      <c r="T8" s="8"/>
    </row>
    <row r="9" spans="1:20" ht="21" customHeight="1">
      <c r="A9" s="8"/>
      <c r="B9" s="16"/>
      <c r="C9" s="47"/>
      <c r="D9" s="15" t="s">
        <v>3</v>
      </c>
      <c r="E9" s="21" t="s">
        <v>5</v>
      </c>
      <c r="F9" s="22" t="str">
        <f>N9</f>
        <v/>
      </c>
      <c r="G9" s="15" t="s">
        <v>6</v>
      </c>
      <c r="H9" s="21" t="s">
        <v>9</v>
      </c>
      <c r="I9" s="23" t="str">
        <f>IF(F9="","",ROUNDDOWN(C9*F9,0))</f>
        <v/>
      </c>
      <c r="J9" s="15" t="s">
        <v>11</v>
      </c>
      <c r="K9" s="13"/>
      <c r="L9" s="8"/>
      <c r="M9" s="17"/>
      <c r="N9" s="24" t="str">
        <f>IF(O9&lt;&gt;"",SUM(O9,P9,Q9),"")</f>
        <v/>
      </c>
      <c r="O9" s="25" t="str">
        <f>IF(AND(B$6="○",D$6="○"),"",IF(AND(B$6="○",C9&lt;&gt;""),19000,IF(AND(D$6="○",C9&lt;&gt;""),25000,"")))</f>
        <v/>
      </c>
      <c r="P9" s="25" t="str">
        <f>IF(G$6&lt;&gt;"",7000,"")</f>
        <v/>
      </c>
      <c r="Q9" s="26" t="str">
        <f>IF(J$6&lt;&gt;"",7000,"")</f>
        <v/>
      </c>
      <c r="R9" s="8"/>
      <c r="S9" s="8"/>
      <c r="T9" s="8"/>
    </row>
    <row r="10" spans="1:20" ht="21" customHeight="1">
      <c r="A10" s="8"/>
      <c r="B10" s="16"/>
      <c r="C10" s="12" t="s">
        <v>8</v>
      </c>
      <c r="D10" s="15"/>
      <c r="E10" s="15"/>
      <c r="F10" s="15"/>
      <c r="G10" s="15"/>
      <c r="H10" s="15"/>
      <c r="I10" s="27"/>
      <c r="J10" s="15"/>
      <c r="K10" s="13"/>
      <c r="L10" s="8"/>
      <c r="M10" s="17"/>
      <c r="N10" s="24"/>
      <c r="O10" s="25"/>
      <c r="P10" s="25"/>
      <c r="Q10" s="26"/>
      <c r="R10" s="8"/>
      <c r="S10" s="8"/>
      <c r="T10" s="8"/>
    </row>
    <row r="11" spans="1:20" ht="21" customHeight="1" thickBot="1">
      <c r="A11" s="8"/>
      <c r="B11" s="16"/>
      <c r="C11" s="47"/>
      <c r="D11" s="15" t="s">
        <v>3</v>
      </c>
      <c r="E11" s="21" t="s">
        <v>5</v>
      </c>
      <c r="F11" s="22" t="str">
        <f>N11</f>
        <v/>
      </c>
      <c r="G11" s="15" t="s">
        <v>6</v>
      </c>
      <c r="H11" s="21" t="s">
        <v>9</v>
      </c>
      <c r="I11" s="23" t="str">
        <f>IF(F11="","",ROUNDDOWN(C11*F11,0))</f>
        <v/>
      </c>
      <c r="J11" s="15" t="s">
        <v>11</v>
      </c>
      <c r="K11" s="13"/>
      <c r="L11" s="8"/>
      <c r="M11" s="17"/>
      <c r="N11" s="28" t="str">
        <f>IF(O11&lt;&gt;"",SUM(O11,P11,Q11),"")</f>
        <v/>
      </c>
      <c r="O11" s="29" t="str">
        <f>IF(AND(B$6="○",D$6="○"),"",IF(AND(B$6="○",C11&lt;&gt;""),15000,IF(AND(D$6="○",C11&lt;&gt;""),20000,"")))</f>
        <v/>
      </c>
      <c r="P11" s="29" t="str">
        <f>IF(G$6&lt;&gt;"",7000,"")</f>
        <v/>
      </c>
      <c r="Q11" s="30" t="str">
        <f>IF(J$6&lt;&gt;"",7000,"")</f>
        <v/>
      </c>
      <c r="R11" s="8"/>
      <c r="S11" s="8"/>
      <c r="T11" s="8"/>
    </row>
    <row r="12" spans="1:20" ht="21" customHeight="1">
      <c r="A12" s="8"/>
      <c r="B12" s="16"/>
      <c r="C12" s="12" t="s">
        <v>4</v>
      </c>
      <c r="D12" s="15"/>
      <c r="E12" s="15"/>
      <c r="F12" s="31"/>
      <c r="G12" s="15"/>
      <c r="H12" s="15"/>
      <c r="I12" s="27"/>
      <c r="J12" s="15"/>
      <c r="K12" s="13"/>
      <c r="L12" s="8"/>
      <c r="M12" s="17"/>
      <c r="N12" s="8"/>
      <c r="O12" s="8"/>
      <c r="P12" s="8"/>
      <c r="Q12" s="8"/>
      <c r="R12" s="8"/>
      <c r="S12" s="8"/>
      <c r="T12" s="8"/>
    </row>
    <row r="13" spans="1:20" ht="21" customHeight="1">
      <c r="A13" s="8"/>
      <c r="B13" s="16"/>
      <c r="C13" s="48"/>
      <c r="D13" s="15" t="s">
        <v>6</v>
      </c>
      <c r="E13" s="21" t="s">
        <v>5</v>
      </c>
      <c r="F13" s="32" t="str">
        <f>IF(C13&lt;&gt;"",0.5,"")</f>
        <v/>
      </c>
      <c r="G13" s="15"/>
      <c r="H13" s="21" t="s">
        <v>9</v>
      </c>
      <c r="I13" s="23" t="str">
        <f>IF(C13="","",MIN(40000,ROUNDDOWN(C13*F13,0)))</f>
        <v/>
      </c>
      <c r="J13" s="15" t="s">
        <v>6</v>
      </c>
      <c r="K13" s="13" t="s">
        <v>20</v>
      </c>
      <c r="L13" s="8"/>
      <c r="M13" s="17"/>
      <c r="N13" s="8"/>
      <c r="O13" s="8"/>
      <c r="P13" s="8"/>
      <c r="Q13" s="8"/>
      <c r="R13" s="8"/>
      <c r="S13" s="8"/>
      <c r="T13" s="8"/>
    </row>
    <row r="14" spans="1:20" ht="21" customHeight="1">
      <c r="A14" s="8"/>
      <c r="B14" s="16"/>
      <c r="C14" s="12" t="s">
        <v>31</v>
      </c>
      <c r="D14" s="15"/>
      <c r="E14" s="15"/>
      <c r="F14" s="31"/>
      <c r="G14" s="15"/>
      <c r="H14" s="15"/>
      <c r="I14" s="27"/>
      <c r="J14" s="15"/>
      <c r="K14" s="13"/>
      <c r="L14" s="8"/>
      <c r="M14" s="17"/>
      <c r="N14" s="8"/>
      <c r="O14" s="8"/>
      <c r="P14" s="8"/>
      <c r="Q14" s="8"/>
      <c r="R14" s="8"/>
      <c r="S14" s="8"/>
      <c r="T14" s="8"/>
    </row>
    <row r="15" spans="1:20" ht="21" customHeight="1">
      <c r="A15" s="8"/>
      <c r="B15" s="16"/>
      <c r="C15" s="48"/>
      <c r="D15" s="15" t="s">
        <v>3</v>
      </c>
      <c r="E15" s="21" t="s">
        <v>5</v>
      </c>
      <c r="F15" s="22" t="str">
        <f>IF(C15&lt;&gt;"",21000,"")</f>
        <v/>
      </c>
      <c r="G15" s="15" t="s">
        <v>6</v>
      </c>
      <c r="H15" s="21" t="s">
        <v>9</v>
      </c>
      <c r="I15" s="23" t="str">
        <f>IF(F15="","",ROUNDDOWN(C15*F15,0))</f>
        <v/>
      </c>
      <c r="J15" s="15" t="s">
        <v>11</v>
      </c>
      <c r="K15" s="13"/>
      <c r="L15" s="8"/>
      <c r="M15" s="17"/>
      <c r="N15" s="8"/>
      <c r="O15" s="8"/>
      <c r="P15" s="8"/>
      <c r="Q15" s="8"/>
      <c r="R15" s="8"/>
      <c r="S15" s="8"/>
      <c r="T15" s="8"/>
    </row>
    <row r="16" spans="1:20" ht="21" customHeight="1">
      <c r="A16" s="8"/>
      <c r="B16" s="12" t="s">
        <v>22</v>
      </c>
      <c r="C16" s="33"/>
      <c r="D16" s="15"/>
      <c r="E16" s="15"/>
      <c r="F16" s="15"/>
      <c r="G16" s="15"/>
      <c r="H16" s="13"/>
      <c r="I16" s="23" t="str">
        <f>IF(OR(I9&lt;&gt;"",I11&lt;&gt;"",I15&lt;&gt;""),ROUNDDOWN(SUM(I9,I11,I13,I15),-3),"")</f>
        <v/>
      </c>
      <c r="J16" s="15" t="s">
        <v>6</v>
      </c>
      <c r="K16" s="13" t="s">
        <v>10</v>
      </c>
      <c r="L16" s="8"/>
      <c r="M16" s="34"/>
      <c r="N16" s="8"/>
      <c r="O16" s="8"/>
      <c r="P16" s="8"/>
      <c r="Q16" s="8"/>
      <c r="R16" s="8"/>
      <c r="S16" s="8"/>
      <c r="T16" s="8"/>
    </row>
    <row r="17" spans="1:20" ht="21" customHeight="1">
      <c r="A17" s="8"/>
      <c r="B17" s="12" t="s">
        <v>40</v>
      </c>
      <c r="C17" s="33"/>
      <c r="D17" s="15"/>
      <c r="E17" s="15"/>
      <c r="F17" s="15"/>
      <c r="G17" s="15"/>
      <c r="H17" s="13"/>
      <c r="I17" s="23" t="str">
        <f>IF(F7&lt;&gt;"",ROUNDDOWN(F7,-3),"")</f>
        <v/>
      </c>
      <c r="J17" s="15" t="s">
        <v>6</v>
      </c>
      <c r="K17" s="13"/>
      <c r="L17" s="8"/>
      <c r="M17" s="34"/>
      <c r="N17" s="8"/>
      <c r="O17" s="8"/>
      <c r="P17" s="8"/>
      <c r="Q17" s="8"/>
      <c r="R17" s="8"/>
      <c r="S17" s="8"/>
      <c r="T17" s="8"/>
    </row>
    <row r="18" spans="1:20" ht="21" customHeight="1">
      <c r="A18" s="8"/>
      <c r="B18" s="12" t="s">
        <v>39</v>
      </c>
      <c r="C18" s="33"/>
      <c r="D18" s="15"/>
      <c r="E18" s="15"/>
      <c r="F18" s="15"/>
      <c r="G18" s="15"/>
      <c r="H18" s="13"/>
      <c r="I18" s="23" t="str">
        <f>IF(AND(I16&lt;&gt;"",I17&lt;&gt;""),ROUNDDOWN((I17-I16)/2,-3),"")</f>
        <v/>
      </c>
      <c r="J18" s="15" t="s">
        <v>6</v>
      </c>
      <c r="K18" s="13" t="s">
        <v>10</v>
      </c>
      <c r="L18" s="8"/>
      <c r="M18" s="34"/>
      <c r="N18" s="8"/>
      <c r="O18" s="8"/>
      <c r="P18" s="8"/>
      <c r="Q18" s="8"/>
      <c r="R18" s="8"/>
      <c r="S18" s="8"/>
      <c r="T18" s="8"/>
    </row>
    <row r="19" spans="1:20" ht="8.25" customHeight="1">
      <c r="A19" s="8"/>
      <c r="B19" s="8"/>
      <c r="C19" s="8"/>
      <c r="D19" s="8"/>
      <c r="E19" s="8"/>
      <c r="F19" s="8"/>
      <c r="G19" s="8"/>
      <c r="H19" s="8"/>
      <c r="I19" s="8"/>
      <c r="J19" s="8"/>
      <c r="K19" s="8"/>
      <c r="L19" s="8"/>
      <c r="M19" s="8"/>
      <c r="N19" s="8"/>
      <c r="O19" s="8"/>
      <c r="P19" s="8"/>
      <c r="Q19" s="8"/>
      <c r="R19" s="8"/>
      <c r="S19" s="8"/>
      <c r="T19" s="8"/>
    </row>
    <row r="20" spans="1:20" ht="16.5" customHeight="1">
      <c r="A20" s="8"/>
      <c r="B20" s="8" t="s">
        <v>2</v>
      </c>
      <c r="C20" s="8"/>
      <c r="D20" s="8"/>
      <c r="E20" s="8"/>
      <c r="F20" s="8"/>
      <c r="G20" s="8"/>
      <c r="H20" s="8"/>
      <c r="I20" s="8"/>
      <c r="J20" s="8"/>
      <c r="K20" s="8"/>
      <c r="L20" s="8"/>
      <c r="M20" s="8"/>
      <c r="N20" s="8"/>
      <c r="O20" s="8"/>
      <c r="P20" s="8"/>
      <c r="Q20" s="8"/>
      <c r="R20" s="8"/>
      <c r="S20" s="8"/>
      <c r="T20" s="8"/>
    </row>
    <row r="21" spans="1:20" ht="16.5" customHeight="1">
      <c r="A21" s="8"/>
      <c r="B21" s="8" t="s">
        <v>27</v>
      </c>
      <c r="C21" s="8"/>
      <c r="D21" s="8"/>
      <c r="E21" s="8"/>
      <c r="F21" s="8"/>
      <c r="G21" s="8"/>
      <c r="H21" s="8"/>
      <c r="I21" s="8"/>
      <c r="J21" s="8"/>
      <c r="K21" s="8"/>
      <c r="L21" s="8"/>
      <c r="M21" s="8"/>
      <c r="N21" s="8"/>
      <c r="O21" s="8"/>
      <c r="P21" s="8"/>
      <c r="Q21" s="8"/>
      <c r="R21" s="8"/>
      <c r="S21" s="8"/>
      <c r="T21" s="8"/>
    </row>
    <row r="22" spans="1:20" ht="21" customHeight="1">
      <c r="A22" s="8"/>
      <c r="B22" s="46"/>
      <c r="C22" s="15" t="s">
        <v>29</v>
      </c>
      <c r="D22" s="15"/>
      <c r="E22" s="15"/>
      <c r="F22" s="15"/>
      <c r="G22" s="15"/>
      <c r="H22" s="15"/>
      <c r="I22" s="15"/>
      <c r="J22" s="15"/>
      <c r="K22" s="13"/>
      <c r="L22" s="8"/>
      <c r="M22" s="8"/>
      <c r="N22" s="8"/>
      <c r="O22" s="8"/>
      <c r="P22" s="8"/>
      <c r="Q22" s="8"/>
      <c r="R22" s="8"/>
      <c r="S22" s="8"/>
      <c r="T22" s="8"/>
    </row>
    <row r="23" spans="1:20" ht="21" customHeight="1">
      <c r="A23" s="8"/>
      <c r="B23" s="14" t="s">
        <v>38</v>
      </c>
      <c r="C23" s="15"/>
      <c r="D23" s="15"/>
      <c r="E23" s="13"/>
      <c r="F23" s="49"/>
      <c r="G23" s="13" t="s">
        <v>6</v>
      </c>
      <c r="H23" s="12" t="s">
        <v>18</v>
      </c>
      <c r="I23" s="47"/>
      <c r="J23" s="15" t="s">
        <v>19</v>
      </c>
      <c r="K23" s="13"/>
      <c r="L23" s="8"/>
      <c r="M23" s="8"/>
      <c r="N23" s="8"/>
      <c r="O23" s="8"/>
      <c r="P23" s="8"/>
      <c r="Q23" s="8"/>
      <c r="R23" s="8"/>
      <c r="S23" s="8"/>
      <c r="T23" s="8"/>
    </row>
    <row r="24" spans="1:20" ht="21" customHeight="1">
      <c r="A24" s="8"/>
      <c r="B24" s="16"/>
      <c r="C24" s="35" t="s">
        <v>7</v>
      </c>
      <c r="D24" s="11"/>
      <c r="E24" s="11"/>
      <c r="F24" s="11"/>
      <c r="G24" s="11"/>
      <c r="H24" s="12"/>
      <c r="I24" s="15"/>
      <c r="J24" s="15"/>
      <c r="K24" s="13"/>
      <c r="L24" s="8"/>
      <c r="M24" s="8"/>
      <c r="N24" s="8"/>
      <c r="O24" s="8"/>
      <c r="P24" s="8"/>
      <c r="Q24" s="8"/>
      <c r="R24" s="8"/>
      <c r="S24" s="8"/>
      <c r="T24" s="8"/>
    </row>
    <row r="25" spans="1:20" ht="21" customHeight="1">
      <c r="A25" s="8"/>
      <c r="B25" s="16"/>
      <c r="C25" s="36"/>
      <c r="D25" s="11" t="s">
        <v>17</v>
      </c>
      <c r="E25" s="15"/>
      <c r="F25" s="51"/>
      <c r="G25" s="13" t="s">
        <v>11</v>
      </c>
      <c r="H25" s="11" t="s">
        <v>18</v>
      </c>
      <c r="I25" s="47"/>
      <c r="J25" s="15" t="s">
        <v>19</v>
      </c>
      <c r="K25" s="13"/>
      <c r="L25" s="8"/>
      <c r="M25" s="8"/>
      <c r="N25" s="8"/>
      <c r="O25" s="8"/>
      <c r="P25" s="8"/>
      <c r="Q25" s="8"/>
      <c r="R25" s="8"/>
      <c r="S25" s="8"/>
      <c r="T25" s="8"/>
    </row>
    <row r="26" spans="1:20" ht="21" customHeight="1">
      <c r="A26" s="8"/>
      <c r="B26" s="16"/>
      <c r="C26" s="37" t="str">
        <f>IF(AND(F25&lt;&gt;"",I25&lt;&gt;""),F25,"")</f>
        <v/>
      </c>
      <c r="D26" s="15" t="s">
        <v>6</v>
      </c>
      <c r="E26" s="21" t="s">
        <v>12</v>
      </c>
      <c r="F26" s="15">
        <v>0.3</v>
      </c>
      <c r="G26" s="15"/>
      <c r="H26" s="21" t="s">
        <v>13</v>
      </c>
      <c r="I26" s="23" t="str">
        <f>IF(OR(C26="",I25=""),"",MIN(I25*450000,ROUNDDOWN(C26*F26,0)))</f>
        <v/>
      </c>
      <c r="J26" s="15" t="s">
        <v>11</v>
      </c>
      <c r="K26" s="38" t="s">
        <v>24</v>
      </c>
      <c r="L26" s="39"/>
      <c r="M26" s="8"/>
      <c r="N26" s="8"/>
      <c r="O26" s="8"/>
      <c r="P26" s="8"/>
      <c r="Q26" s="8"/>
      <c r="R26" s="8"/>
      <c r="S26" s="8"/>
      <c r="T26" s="8"/>
    </row>
    <row r="27" spans="1:20" ht="21" customHeight="1">
      <c r="A27" s="8"/>
      <c r="B27" s="16"/>
      <c r="C27" s="14" t="s">
        <v>8</v>
      </c>
      <c r="D27" s="15"/>
      <c r="E27" s="15"/>
      <c r="F27" s="15"/>
      <c r="G27" s="15"/>
      <c r="H27" s="15"/>
      <c r="I27" s="15"/>
      <c r="J27" s="15"/>
      <c r="K27" s="13"/>
      <c r="L27" s="8"/>
      <c r="M27" s="8"/>
      <c r="N27" s="8"/>
      <c r="O27" s="8"/>
      <c r="P27" s="8"/>
      <c r="Q27" s="8"/>
      <c r="R27" s="8"/>
      <c r="S27" s="8"/>
      <c r="T27" s="8"/>
    </row>
    <row r="28" spans="1:20" ht="21" customHeight="1">
      <c r="A28" s="8"/>
      <c r="B28" s="16"/>
      <c r="C28" s="36"/>
      <c r="D28" s="11" t="s">
        <v>17</v>
      </c>
      <c r="E28" s="15"/>
      <c r="F28" s="51"/>
      <c r="G28" s="13" t="s">
        <v>11</v>
      </c>
      <c r="H28" s="11" t="s">
        <v>18</v>
      </c>
      <c r="I28" s="47"/>
      <c r="J28" s="15" t="s">
        <v>19</v>
      </c>
      <c r="K28" s="13"/>
      <c r="L28" s="39"/>
      <c r="M28" s="8"/>
      <c r="N28" s="8"/>
      <c r="O28" s="8"/>
      <c r="P28" s="8"/>
      <c r="Q28" s="8"/>
      <c r="R28" s="8"/>
      <c r="S28" s="8"/>
      <c r="T28" s="8"/>
    </row>
    <row r="29" spans="1:20" ht="21" customHeight="1">
      <c r="A29" s="8"/>
      <c r="B29" s="16"/>
      <c r="C29" s="37" t="str">
        <f>IF(AND(F28&lt;&gt;"",I28&lt;&gt;""),F28,"")</f>
        <v/>
      </c>
      <c r="D29" s="15" t="s">
        <v>6</v>
      </c>
      <c r="E29" s="21" t="s">
        <v>12</v>
      </c>
      <c r="F29" s="15">
        <v>0.2</v>
      </c>
      <c r="G29" s="15"/>
      <c r="H29" s="21" t="s">
        <v>13</v>
      </c>
      <c r="I29" s="23" t="str">
        <f>IF(OR(C29="",I28=""),"",MIN(I28*300000,ROUNDDOWN(C29*F29,0)))</f>
        <v/>
      </c>
      <c r="J29" s="15" t="s">
        <v>11</v>
      </c>
      <c r="K29" s="38" t="s">
        <v>35</v>
      </c>
      <c r="L29" s="39"/>
      <c r="M29" s="8"/>
      <c r="N29" s="8"/>
      <c r="O29" s="8"/>
      <c r="P29" s="8"/>
      <c r="Q29" s="8"/>
      <c r="R29" s="8"/>
      <c r="S29" s="8"/>
      <c r="T29" s="8"/>
    </row>
    <row r="30" spans="1:20" ht="21" customHeight="1">
      <c r="A30" s="8"/>
      <c r="B30" s="40"/>
      <c r="C30" s="14" t="s">
        <v>34</v>
      </c>
      <c r="D30" s="15"/>
      <c r="E30" s="15"/>
      <c r="F30" s="31"/>
      <c r="G30" s="15"/>
      <c r="H30" s="15"/>
      <c r="I30" s="27"/>
      <c r="J30" s="15"/>
      <c r="K30" s="13"/>
      <c r="L30" s="39"/>
      <c r="M30" s="8"/>
      <c r="N30" s="8"/>
      <c r="O30" s="8"/>
      <c r="P30" s="8"/>
      <c r="Q30" s="8"/>
      <c r="R30" s="8"/>
      <c r="S30" s="8"/>
      <c r="T30" s="8"/>
    </row>
    <row r="31" spans="1:20" ht="21" customHeight="1">
      <c r="A31" s="8"/>
      <c r="B31" s="40"/>
      <c r="C31" s="36"/>
      <c r="D31" s="11" t="s">
        <v>17</v>
      </c>
      <c r="E31" s="15"/>
      <c r="F31" s="51"/>
      <c r="G31" s="13" t="s">
        <v>6</v>
      </c>
      <c r="H31" s="11" t="s">
        <v>18</v>
      </c>
      <c r="I31" s="47"/>
      <c r="J31" s="15" t="s">
        <v>3</v>
      </c>
      <c r="K31" s="13"/>
      <c r="L31" s="39"/>
      <c r="M31" s="8"/>
      <c r="N31" s="8"/>
      <c r="O31" s="8"/>
      <c r="P31" s="8"/>
      <c r="Q31" s="8"/>
      <c r="R31" s="8"/>
      <c r="S31" s="8"/>
      <c r="T31" s="8"/>
    </row>
    <row r="32" spans="1:20" ht="21" customHeight="1">
      <c r="A32" s="8"/>
      <c r="B32" s="40"/>
      <c r="C32" s="37" t="str">
        <f>IF(AND(F31&lt;&gt;"",I31&lt;&gt;""),F31,"")</f>
        <v/>
      </c>
      <c r="D32" s="15" t="s">
        <v>36</v>
      </c>
      <c r="E32" s="21" t="s">
        <v>5</v>
      </c>
      <c r="F32" s="15">
        <v>0.2</v>
      </c>
      <c r="G32" s="15"/>
      <c r="H32" s="21" t="s">
        <v>37</v>
      </c>
      <c r="I32" s="23" t="str">
        <f>IF(OR(C32="",I31=""),"",ROUNDDOWN(C32*F32,0))</f>
        <v/>
      </c>
      <c r="J32" s="15" t="s">
        <v>36</v>
      </c>
      <c r="K32" s="38"/>
      <c r="L32" s="39"/>
      <c r="M32" s="8"/>
      <c r="N32" s="8"/>
      <c r="O32" s="8"/>
      <c r="P32" s="8"/>
      <c r="Q32" s="8"/>
      <c r="R32" s="8"/>
      <c r="S32" s="8"/>
      <c r="T32" s="8"/>
    </row>
    <row r="33" spans="1:20" ht="21" customHeight="1">
      <c r="A33" s="8"/>
      <c r="B33" s="40"/>
      <c r="C33" s="41" t="s">
        <v>42</v>
      </c>
      <c r="D33" s="15"/>
      <c r="E33" s="21"/>
      <c r="F33" s="15"/>
      <c r="G33" s="15"/>
      <c r="H33" s="21"/>
      <c r="I33" s="42" t="str">
        <f>IF(AND(OR(C26&lt;&gt;"",C29&lt;&gt;"",C32&lt;&gt;""),B22&lt;&gt;"",OR(I25&lt;&gt;"",I28&lt;&gt;"",I31&lt;&gt;"")),SUM(C26,C29,C32)*0.05,"")</f>
        <v/>
      </c>
      <c r="J33" s="15" t="s">
        <v>36</v>
      </c>
      <c r="K33" s="38"/>
      <c r="L33" s="39"/>
      <c r="M33" s="8"/>
      <c r="N33" s="8"/>
      <c r="O33" s="8"/>
      <c r="P33" s="8"/>
      <c r="Q33" s="8"/>
      <c r="R33" s="8"/>
      <c r="S33" s="8"/>
      <c r="T33" s="8"/>
    </row>
    <row r="34" spans="1:20" ht="21" customHeight="1">
      <c r="A34" s="8"/>
      <c r="B34" s="12" t="s">
        <v>22</v>
      </c>
      <c r="C34" s="33"/>
      <c r="D34" s="15"/>
      <c r="E34" s="15"/>
      <c r="F34" s="15"/>
      <c r="G34" s="15"/>
      <c r="H34" s="13"/>
      <c r="I34" s="23" t="str">
        <f>IF(AND(OR(I26&lt;&gt;"",I29&lt;&gt;"",I32&lt;&gt;""),B22&lt;&gt;""),ROUNDDOWN(SUM(I26,I29,I32)+SUM(C26,C29)*0.05,-3),IF(OR(I26&lt;&gt;"",I29&lt;&gt;"",I32&lt;&gt;""),ROUNDDOWN(SUM(I26,I29,I32),-3),""))</f>
        <v/>
      </c>
      <c r="J34" s="15" t="s">
        <v>6</v>
      </c>
      <c r="K34" s="13" t="s">
        <v>10</v>
      </c>
      <c r="L34" s="8"/>
      <c r="M34" s="8"/>
      <c r="N34" s="8"/>
      <c r="O34" s="8"/>
      <c r="P34" s="8"/>
      <c r="Q34" s="8"/>
      <c r="R34" s="8"/>
      <c r="S34" s="8"/>
      <c r="T34" s="8"/>
    </row>
    <row r="35" spans="1:20" ht="21" customHeight="1">
      <c r="A35" s="8"/>
      <c r="B35" s="12" t="s">
        <v>41</v>
      </c>
      <c r="C35" s="33"/>
      <c r="D35" s="15"/>
      <c r="E35" s="15"/>
      <c r="F35" s="15"/>
      <c r="G35" s="15"/>
      <c r="H35" s="13"/>
      <c r="I35" s="23" t="str">
        <f>IF(F23&lt;&gt;"",ROUNDDOWN(F23,-3),"")</f>
        <v/>
      </c>
      <c r="J35" s="15" t="s">
        <v>6</v>
      </c>
      <c r="K35" s="13"/>
      <c r="L35" s="8"/>
      <c r="M35" s="8"/>
      <c r="N35" s="8"/>
      <c r="O35" s="8"/>
      <c r="P35" s="8"/>
      <c r="Q35" s="8"/>
      <c r="R35" s="8"/>
      <c r="S35" s="8"/>
      <c r="T35" s="8"/>
    </row>
    <row r="36" spans="1:20" ht="21" customHeight="1">
      <c r="A36" s="8"/>
      <c r="B36" s="12" t="s">
        <v>39</v>
      </c>
      <c r="C36" s="33"/>
      <c r="D36" s="15"/>
      <c r="E36" s="15"/>
      <c r="F36" s="15"/>
      <c r="G36" s="15"/>
      <c r="H36" s="13"/>
      <c r="I36" s="23" t="str">
        <f>IF(AND(I34&lt;&gt;"",I35&lt;&gt;""),ROUNDDOWN((I35-I34)/2,-3),"")</f>
        <v/>
      </c>
      <c r="J36" s="15" t="s">
        <v>6</v>
      </c>
      <c r="K36" s="13" t="s">
        <v>10</v>
      </c>
      <c r="L36" s="8"/>
      <c r="M36" s="8"/>
      <c r="N36" s="8"/>
      <c r="O36" s="8"/>
      <c r="P36" s="8"/>
      <c r="Q36" s="8"/>
      <c r="R36" s="8"/>
      <c r="S36" s="8"/>
      <c r="T36" s="8"/>
    </row>
    <row r="37" spans="1:20" ht="5.25" customHeight="1">
      <c r="A37" s="8"/>
      <c r="B37" s="25"/>
      <c r="C37" s="43"/>
      <c r="D37" s="25"/>
      <c r="E37" s="25"/>
      <c r="F37" s="25"/>
      <c r="G37" s="25"/>
      <c r="H37" s="25"/>
      <c r="I37" s="44"/>
      <c r="J37" s="25"/>
      <c r="K37" s="45"/>
      <c r="L37" s="8"/>
      <c r="M37" s="8"/>
      <c r="N37" s="8"/>
      <c r="O37" s="8"/>
      <c r="P37" s="8"/>
      <c r="Q37" s="8"/>
      <c r="R37" s="8"/>
      <c r="S37" s="8"/>
      <c r="T37" s="8"/>
    </row>
    <row r="38" spans="1:20" ht="21" customHeight="1">
      <c r="A38" s="8"/>
      <c r="B38" s="8" t="s">
        <v>28</v>
      </c>
      <c r="C38" s="8"/>
      <c r="D38" s="8"/>
      <c r="E38" s="8"/>
      <c r="F38" s="8"/>
      <c r="G38" s="8"/>
      <c r="H38" s="8"/>
      <c r="I38" s="25"/>
      <c r="J38" s="25"/>
      <c r="K38" s="45"/>
      <c r="L38" s="8"/>
      <c r="M38" s="8"/>
      <c r="N38" s="8"/>
      <c r="O38" s="8"/>
      <c r="P38" s="8"/>
      <c r="Q38" s="8"/>
      <c r="R38" s="8"/>
      <c r="S38" s="8"/>
      <c r="T38" s="8"/>
    </row>
    <row r="39" spans="1:20" ht="21" customHeight="1">
      <c r="A39" s="8"/>
      <c r="B39" s="14" t="s">
        <v>25</v>
      </c>
      <c r="C39" s="15"/>
      <c r="D39" s="15"/>
      <c r="E39" s="15"/>
      <c r="F39" s="31"/>
      <c r="G39" s="15"/>
      <c r="H39" s="13"/>
      <c r="I39" s="49"/>
      <c r="J39" s="15" t="s">
        <v>6</v>
      </c>
      <c r="K39" s="13"/>
      <c r="L39" s="8"/>
      <c r="M39" s="8"/>
      <c r="N39" s="8"/>
      <c r="O39" s="8"/>
      <c r="P39" s="8"/>
      <c r="Q39" s="8"/>
      <c r="R39" s="8"/>
      <c r="S39" s="8"/>
      <c r="T39" s="8"/>
    </row>
    <row r="40" spans="1:20" ht="21" customHeight="1">
      <c r="B40" s="6"/>
      <c r="C40" s="4" t="s">
        <v>26</v>
      </c>
      <c r="D40" s="2"/>
      <c r="E40" s="2"/>
      <c r="F40" s="2"/>
      <c r="G40" s="2"/>
      <c r="H40" s="3"/>
      <c r="I40" s="52"/>
      <c r="J40" s="2" t="s">
        <v>6</v>
      </c>
      <c r="K40" s="3" t="s">
        <v>10</v>
      </c>
    </row>
    <row r="41" spans="1:20" ht="21" customHeight="1">
      <c r="B41" s="4" t="s">
        <v>23</v>
      </c>
      <c r="C41" s="5"/>
      <c r="D41" s="2"/>
      <c r="E41" s="2"/>
      <c r="F41" s="2"/>
      <c r="G41" s="2"/>
      <c r="H41" s="3"/>
      <c r="I41" s="7" t="str">
        <f>IF(AND(I39&lt;&gt;"",I40&lt;&gt;""),ROUNDDOWN((I39-ROUNDDOWN(I40/2,-3))/2,-3),"")</f>
        <v/>
      </c>
      <c r="J41" s="2" t="s">
        <v>6</v>
      </c>
      <c r="K41" s="3" t="s">
        <v>10</v>
      </c>
    </row>
  </sheetData>
  <sheetProtection algorithmName="SHA-512" hashValue="yCUCHIWhPTWBS0eJSeHXQ/5LbM2X6TQC1FBX7oG6/7nml3n4bI55dRx+xwwQgjp1U1eqEoyWCC7BT2e2pYSqOQ==" saltValue="63m0ImJKy3RmnbXhGx039A==" spinCount="100000" sheet="1" objects="1" scenarios="1" selectLockedCells="1"/>
  <mergeCells count="2">
    <mergeCell ref="A2:K2"/>
    <mergeCell ref="M8:M15"/>
  </mergeCells>
  <phoneticPr fontId="2"/>
  <dataValidations count="1">
    <dataValidation type="list" allowBlank="1" showInputMessage="1" showErrorMessage="1" sqref="D6 B6 J6 G6 B22" xr:uid="{C959CAEA-83D2-4A3F-86B6-016857C6A9F7}">
      <formula1>"○"</formula1>
    </dataValidation>
  </dataValidations>
  <pageMargins left="0.70866141732283472" right="0.70866141732283472"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1号別紙</vt:lpstr>
      <vt:lpstr>'1号別紙'!Print_Area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森口　幹太</dc:creator>
  <cp:lastModifiedBy>Kanta_moriguchi</cp:lastModifiedBy>
  <cp:lastPrinted>2026-04-13T08:58:34Z</cp:lastPrinted>
  <dcterms:created xsi:type="dcterms:W3CDTF">2015-06-05T18:19:34Z</dcterms:created>
  <dcterms:modified xsi:type="dcterms:W3CDTF">2026-04-20T08:49:21Z</dcterms:modified>
</cp:coreProperties>
</file>